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C:\Users\bruce\OneDrive\Documents\Level 3 Test\"/>
    </mc:Choice>
  </mc:AlternateContent>
  <xr:revisionPtr revIDLastSave="27" documentId="8_{11868261-7397-40F1-9BCA-D4F01C53FBFB}" xr6:coauthVersionLast="28" xr6:coauthVersionMax="28" xr10:uidLastSave="{A763B8E6-8EFE-484E-B3AF-0870D7CC3C23}"/>
  <bookViews>
    <workbookView xWindow="0" yWindow="0" windowWidth="19870" windowHeight="17530" xr2:uid="{00000000-000D-0000-FFFF-FFFF00000000}"/>
  </bookViews>
  <sheets>
    <sheet name="Sheet 1" sheetId="1" r:id="rId1"/>
  </sheets>
  <externalReferences>
    <externalReference r:id="rId2"/>
    <externalReference r:id="rId3"/>
    <externalReference r:id="rId4"/>
  </externalReferences>
  <definedNames>
    <definedName name="__wrn2"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_wrn3"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_1__123Graph_ACHART_1" hidden="1">'[1]REITs &amp; S&amp;P'!$F$11:$F$31</definedName>
    <definedName name="_2__123Graph_ACHART_2" hidden="1">[2]A!$E$171:$E$177</definedName>
    <definedName name="_3__123Graph_BCHART_1" hidden="1">[3]A!$E$135:$E$141</definedName>
    <definedName name="_4__123Graph_XCHART_1" hidden="1">'[1]REITs &amp; S&amp;P'!$D$11:$D$31</definedName>
    <definedName name="_5__123Graph_XCHART_2" hidden="1">[2]A!$D$171:$D$177</definedName>
    <definedName name="_wrn2"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wrn3"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asdf2" hidden="1">{#N/A,#N/A,FALSE,"OperatingAssumptions"}</definedName>
    <definedName name="asdf3" hidden="1">{#N/A,#N/A,FALSE,"LoanAssumptions"}</definedName>
    <definedName name="asdf5" hidden="1">{"MonthlyRentRoll",#N/A,FALSE,"RentRoll"}</definedName>
    <definedName name="asdf7" hidden="1">{#N/A,#N/A,TRUE,"Summary";"AnnualRentRoll",#N/A,TRUE,"RentRoll";#N/A,#N/A,TRUE,"ExitStratigy";#N/A,#N/A,TRUE,"OperatingAssumptions"}</definedName>
    <definedName name="HTML_CodePage" hidden="1">1252</definedName>
    <definedName name="HTML_Control" hidden="1">{"'Cash Requirements 5F '!$A$1:$AC$48"}</definedName>
    <definedName name="HTML_Description" hidden="1">""</definedName>
    <definedName name="HTML_Email" hidden="1">""</definedName>
    <definedName name="HTML_Header" hidden="1">"Cash Requirements 5F"</definedName>
    <definedName name="HTML_LastUpdate" hidden="1">"7/10/00"</definedName>
    <definedName name="HTML_LineAfter" hidden="1">FALSE</definedName>
    <definedName name="HTML_LineBefore" hidden="1">FALSE</definedName>
    <definedName name="HTML_Name" hidden="1">"ERICK"</definedName>
    <definedName name="HTML_OBDlg2" hidden="1">TRUE</definedName>
    <definedName name="HTML_OBDlg4" hidden="1">TRUE</definedName>
    <definedName name="HTML_OS" hidden="1">0</definedName>
    <definedName name="HTML_PathFile" hidden="1">"C:\xldata\july2000cash.htm"</definedName>
    <definedName name="HTML_Title" hidden="1">"Discover July 2000 Cashflow"</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Print" hidden="1">{#N/A,#N/A,TRUE,"Cover";#N/A,#N/A,TRUE,"Stack";#N/A,#N/A,TRUE,"Cost S";#N/A,#N/A,TRUE,"Financing";#N/A,#N/A,TRUE," CF";#N/A,#N/A,TRUE,"CF Mnthly";#N/A,#N/A,TRUE,"CF assum";#N/A,#N/A,TRUE,"Unit Sales";#N/A,#N/A,TRUE,"REV";#N/A,#N/A,TRUE,"Bdgt Backup"}</definedName>
    <definedName name="Print2" hidden="1">{#N/A,#N/A,FALSE,"Cover";#N/A,#N/A,FALSE,"Stack";#N/A,#N/A,FALSE,"Cost S";#N/A,#N/A,FALSE," CF";#N/A,#N/A,FALSE,"Investor"}</definedName>
    <definedName name="Residu" hidden="1">{#N/A,#N/A,TRUE,"Summary";"AnnualRentRoll",#N/A,TRUE,"RentRoll";#N/A,#N/A,TRUE,"ExitStratigy";#N/A,#N/A,TRUE,"OperatingAssumptions"}</definedName>
    <definedName name="sadd" hidden="1">{"MonthlyRentRoll",#N/A,FALSE,"RentRoll"}</definedName>
    <definedName name="sadd1" hidden="1">{"MonthlyRentRoll",#N/A,FALSE,"RentRoll"}</definedName>
    <definedName name="sadd2" hidden="1">{"MonthlyRentRoll",#N/A,FALSE,"RentRoll"}</definedName>
    <definedName name="saddd" hidden="1">{"AnnualRentRoll",#N/A,FALSE,"RentRoll"}</definedName>
    <definedName name="saddd2" hidden="1">{"AnnualRentRoll",#N/A,FALSE,"RentRoll"}</definedName>
    <definedName name="sadddd2" hidden="1">{"AnnualRentRoll",#N/A,FALSE,"RentRoll"}</definedName>
    <definedName name="saddddd" hidden="1">{"AnnualRentRoll",#N/A,FALSE,"RentRoll"}</definedName>
    <definedName name="saddddddd2" hidden="1">{#N/A,#N/A,FALSE,"ExitStratigy"}</definedName>
    <definedName name="sadddddddd" hidden="1">{#N/A,#N/A,FALSE,"ExitStratigy"}</definedName>
    <definedName name="saddddddddd2" hidden="1">{#N/A,#N/A,FALSE,"LoanAssumptions"}</definedName>
    <definedName name="sadddddddddd" hidden="1">{#N/A,#N/A,FALSE,"LoanAssumptions"}</definedName>
    <definedName name="saddddddddddd2" hidden="1">{#N/A,#N/A,FALSE,"OperatingAssumptions"}</definedName>
    <definedName name="saddddddddddddd" hidden="1">{#N/A,#N/A,FALSE,"OperatingAssumptions"}</definedName>
    <definedName name="what_asdf2" hidden="1">{#N/A,#N/A,FALSE,"OperatingAssumptions"}</definedName>
    <definedName name="wrn.2"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AnnualRentRoll" hidden="1">{"AnnualRentRoll",#N/A,FALSE,"RentRoll"}</definedName>
    <definedName name="wrn.AnnualRentRoll." hidden="1">{"AnnualRentRoll",#N/A,FALSE,"RentRoll"}</definedName>
    <definedName name="wrn.annualrentroll2" hidden="1">{"AnnualRentRoll",#N/A,FALSE,"RentRoll"}</definedName>
    <definedName name="wrn.CF._.Print."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ExitAndSalesAssumptions." hidden="1">{#N/A,#N/A,FALSE,"ExitStratigy"}</definedName>
    <definedName name="wrn.FCG." hidden="1">{#N/A,#N/A,TRUE,"Title Page";#N/A,#N/A,TRUE,"Executive Summary";#N/A,#N/A,TRUE,"Cash Flow";#N/A,#N/A,TRUE,"Exp Detail";#N/A,#N/A,TRUE,"Pricing Matrix";#N/A,#N/A,TRUE,"Value Matrix";#N/A,#N/A,TRUE,"Assumptions";#N/A,#N/A,TRUE,"Vacant Space";#N/A,#N/A,TRUE,"2nd Generation";#N/A,#N/A,TRUE,"Existing vs Mkt";#N/A,#N/A,TRUE,"Expiration Schedule";#N/A,#N/A,TRUE,"Expiration Graph ";#N/A,#N/A,TRUE,"Residual - Marketing";#N/A,#N/A,TRUE,"Vacancy Detail"}</definedName>
    <definedName name="wrn.Full_Template."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Schedule";#N/A,#N/A,FALSE,"13Residual 2007";#N/A,#N/A,FALSE,"14Residual 2008";#N/A,#N/A,FALSE,"15Residual 2009";#N/A,#N/A,FALSE,"16Residual 2010";#N/A,#N/A,FALSE,"17Residual 2011";#N/A,#N/A,FALSE,"18Hold Disposition Matrix";#N/A,#N/A,FALSE,"19Other Disposition Matrix"}</definedName>
    <definedName name="wrn.Hold._.Sell." hidden="1">{#N/A,#N/A,FALSE,"13Residual 2007";#N/A,#N/A,FALSE,"14Residual 2008";#N/A,#N/A,FALSE,"15Residual 2009";#N/A,#N/A,FALSE,"16Residual 2010";#N/A,#N/A,FALSE,"17Residual 2011";#N/A,#N/A,FALSE,"18Hold Disposition Matrix";#N/A,#N/A,FALSE,"19Other Disposition Matrix"}</definedName>
    <definedName name="wrn.Leasing._.Variance." hidden="1">{#N/A,#N/A,FALSE,"Leasing 6A"}</definedName>
    <definedName name="wrn.LoanInformation." hidden="1">{#N/A,#N/A,FALSE,"LoanAssumptions"}</definedName>
    <definedName name="wrn.Marketing." hidden="1">{#N/A,#N/A,FALSE,"2Assumptions";#N/A,#N/A,FALSE,"3Cash Flow";#N/A,#N/A,FALSE,"I&amp;E";#N/A,#N/A,FALSE,"I&amp;E (2)";#N/A,#N/A,FALSE,"10Vacancy Matrix";#N/A,#N/A,FALSE,"11Expiration Schedule"}</definedName>
    <definedName name="wrn.monthly._.financial." hidden="1">{#N/A,#N/A,FALSE,"SUMMARY 4a";#N/A,#N/A,FALSE,"GBA 4b";#N/A,#N/A,FALSE,"TENANT 4c";#N/A,#N/A,FALSE,"BUDGET DETAIL";#N/A,#N/A,FALSE,"PRO FORMA"}</definedName>
    <definedName name="wrn.MonthlyRentRoll." hidden="1">{"MonthlyRentRoll",#N/A,FALSE,"RentRoll"}</definedName>
    <definedName name="wrn.ontario." hidden="1">{"page1",#N/A,FALSE,"sheet 1";"Page2",#N/A,FALSE,"sheet 1";"page3",#N/A,FALSE,"sheet 1";"page4",#N/A,FALSE,"sheet 1"}</definedName>
    <definedName name="wrn.OperatingAssumtions." hidden="1">{#N/A,#N/A,FALSE,"OperatingAssumptions"}</definedName>
    <definedName name="wrn.p3"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ackage." hidden="1">{#N/A,#N/A,FALSE,"Executive Summary";#N/A,#N/A,FALSE,"Assumptions";#N/A,#N/A,FALSE,"Cash Flow";#N/A,#N/A,FALSE,"I&amp;E ";#N/A,#N/A,FALSE,"Occupancy Cost";#N/A,#N/A,FALSE,"Vacancy (Mall)";#N/A,#N/A,FALSE,"Expiration Schedule";#N/A,#N/A,FALSE,"Expiration Graph ";#N/A,#N/A,FALSE,"sales graph";#N/A,#N/A,FALSE,"Vacant rents";#N/A,#N/A,FALSE,"Hist Sales";#N/A,#N/A,FALSE,"Monthly Sales";#N/A,#N/A,FALSE,"Rent Roll"}</definedName>
    <definedName name="wrn.Partial." hidden="1">{#N/A,#N/A,FALSE,"Assumptions";#N/A,#N/A,FALSE,"Year One Pro Forma";#N/A,#N/A,FALSE,"Rent Roll Summary";#N/A,#N/A,FALSE,"Market Rent Detail";#N/A,#N/A,FALSE,"Rent Roll Summary";#N/A,#N/A,FALSE,"Market Rent Increases";#N/A,#N/A,FALSE,"Exec Sum 10Yr";#N/A,#N/A,FALSE,"Cash Flow Projections";#N/A,#N/A,FALSE,"Net Residual Value";#N/A,#N/A,FALSE,"Effective Rental Income Detail";#N/A,#N/A,FALSE,"Turnovers";#N/A,#N/A,FALSE,"Matrices"}</definedName>
    <definedName name="wrn.PR_TRIAL_BALANCE."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resentation." hidden="1">{#N/A,#N/A,TRUE,"Summary";"AnnualRentRoll",#N/A,TRUE,"RentRoll";#N/A,#N/A,TRUE,"ExitStratigy";#N/A,#N/A,TRUE,"OperatingAssumptions"}</definedName>
    <definedName name="wrn.Pricing._.Strategy."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definedName>
    <definedName name="wrn.Print." hidden="1">{#N/A,#N/A,TRUE,"Cover";#N/A,#N/A,TRUE,"Stack";#N/A,#N/A,TRUE,"Cost S";#N/A,#N/A,TRUE,"Financing";#N/A,#N/A,TRUE," CF";#N/A,#N/A,TRUE,"CF Mnthly";#N/A,#N/A,TRUE,"CF assum";#N/A,#N/A,TRUE,"Unit Sales";#N/A,#N/A,TRUE,"REV";#N/A,#N/A,TRUE,"Bdgt Backup"}</definedName>
    <definedName name="wrn.PrintAll." hidden="1">{#N/A,#N/A,FALSE,"Broker Sheet";#N/A,#N/A,FALSE,"Exec.Summary";#N/A,#N/A,FALSE,"Argus Cash Flow";#N/A,#N/A,FALSE,"SPF";#N/A,#N/A,FALSE,"RentRoll"}</definedName>
    <definedName name="wrn.Proforma." hidden="1">{#N/A,#N/A,TRUE,"Summary";#N/A,#N/A,TRUE,"InPlace";#N/A,#N/A,TRUE,"Stable";#N/A,#N/A,TRUE,"RentRoll";#N/A,#N/A,TRUE,"I&amp;E";#N/A,#N/A,TRUE,"Expense Detail";#N/A,#N/A,TRUE,"CAM Recov(InPlace)";#N/A,#N/A,TRUE,"CAM Recov(Stable)";#N/A,#N/A,TRUE,"Tax Recov";#N/A,#N/A,TRUE,"Expiration";#N/A,#N/A,TRUE,"Sales";#N/A,#N/A,TRUE,"Tax"}</definedName>
    <definedName name="wrn.PropertyInformation." hidden="1">{#N/A,#N/A,FALSE,"PropertyInfo"}</definedName>
    <definedName name="wrn.Report." hidden="1">{#N/A,#N/A,FALSE,"Summary";#N/A,#N/A,FALSE,"Assumptions";#N/A,#N/A,FALSE,"Notes";#N/A,#N/A,FALSE,"Cash Flow";#N/A,#N/A,FALSE,"Eff. Rent Detail";#N/A,#N/A,FALSE,"Residual";#N/A,#N/A,FALSE,"Value Matrix";#N/A,#N/A,FALSE,"Pro Forma";#N/A,#N/A,FALSE,"Historical Op";#N/A,#N/A,FALSE,"Value Comp";#N/A,#N/A,FALSE,"Matrices"}</definedName>
    <definedName name="wrn.Short._.Print." hidden="1">{#N/A,#N/A,FALSE,"Cover";#N/A,#N/A,FALSE,"Stack";#N/A,#N/A,FALSE,"Cost S";#N/A,#N/A,FALSE," CF";#N/A,#N/A,FALSE,"Investor"}</definedName>
    <definedName name="wrn.Summary." hidden="1">{#N/A,#N/A,FALSE,"Summary"}</definedName>
    <definedName name="wrn.Template." hidden="1">{#N/A,#N/A,FALSE,"1_Executive Summary";#N/A,#N/A,FALSE,"2_Assumptions";#N/A,#N/A,FALSE,"3_Footnotes";#N/A,#N/A,FALSE,"4_Cash Flow";#N/A,#N/A,FALSE,"6_Residual - Marketing";#N/A,#N/A,FALSE,"7_Residual Matrix";#N/A,#N/A,FALSE,"8_Pricing Matrix";#N/A,#N/A,FALSE,"9_Value Matrix";#N/A,#N/A,FALSE,"10_Vacancy Detail";#N/A,#N/A,FALSE,"11_Basic Expiration"}</definedName>
    <definedName name="wrn.USSC_Reports." hidden="1">{#N/A,#N/A,FALSE,"9Pricing Matrix";#N/A,#N/A,FALSE,"1Summary";#N/A,#N/A,FALSE,"2Assumptions";#N/A,#N/A,FALSE,"3Cash Flow";#N/A,#N/A,FALSE,"5Residual";#N/A,#N/A,FALSE,"Occupancy Cost";#N/A,#N/A,FALSE,"7Financing Sensitivity";#N/A,#N/A,FALSE,"8Residual Sensitivity";#N/A,#N/A,FALSE,"10Vacancy Matrix";#N/A,#N/A,FALSE,"11Expiration Schedule";#N/A,#N/A,FALSE,"12Lease-up Schedule";#N/A,#N/A,FALSE,"OFS-Lease-up Schedule";#N/A,#N/A,FALSE,"Short Holds"}</definedName>
    <definedName name="xxx3" hidden="1">{"AnnualRentRoll",#N/A,FALSE,"RentRoll"}</definedName>
    <definedName name="xxx4" hidden="1">{#N/A,#N/A,FALSE,"ExitStratigy"}</definedName>
  </definedNames>
  <calcPr calcId="171027" calcMode="autoNoTable"/>
</workbook>
</file>

<file path=xl/calcChain.xml><?xml version="1.0" encoding="utf-8"?>
<calcChain xmlns="http://schemas.openxmlformats.org/spreadsheetml/2006/main">
  <c r="H91" i="1" l="1"/>
  <c r="C57" i="1"/>
  <c r="C58" i="1" s="1"/>
  <c r="C51" i="1"/>
  <c r="C50" i="1"/>
  <c r="C37" i="1"/>
  <c r="C36" i="1"/>
  <c r="H26" i="1" l="1"/>
  <c r="E26" i="1" l="1"/>
  <c r="K21" i="1"/>
  <c r="K19" i="1" s="1"/>
  <c r="L21" i="1"/>
  <c r="L19" i="1" s="1"/>
  <c r="K30" i="1"/>
  <c r="L30" i="1"/>
  <c r="C92" i="1"/>
  <c r="C91" i="1"/>
  <c r="D55" i="1"/>
  <c r="J30" i="1"/>
  <c r="I30" i="1"/>
  <c r="H30" i="1"/>
  <c r="H29" i="1"/>
  <c r="J21" i="1"/>
  <c r="J64" i="1" s="1"/>
  <c r="I21" i="1"/>
  <c r="I64" i="1" s="1"/>
  <c r="J11" i="1"/>
  <c r="I11" i="1"/>
  <c r="J10" i="1"/>
  <c r="I10" i="1"/>
  <c r="J9" i="1"/>
  <c r="I9" i="1"/>
  <c r="E11" i="1"/>
  <c r="J19" i="1" l="1"/>
  <c r="K64" i="1"/>
  <c r="I19" i="1"/>
  <c r="I77" i="1" s="1"/>
  <c r="C10" i="1"/>
  <c r="H16" i="1"/>
  <c r="J20" i="1"/>
  <c r="E30" i="1"/>
  <c r="I20" i="1"/>
  <c r="L64" i="1"/>
  <c r="C9" i="1"/>
  <c r="K77" i="1"/>
  <c r="J77" i="1"/>
  <c r="L77" i="1"/>
  <c r="L20" i="1"/>
  <c r="K20" i="1"/>
  <c r="H31" i="1"/>
  <c r="E43" i="1"/>
  <c r="C11" i="1" l="1"/>
  <c r="E16" i="1"/>
  <c r="H21" i="1"/>
  <c r="H64" i="1" l="1"/>
  <c r="H19" i="1"/>
  <c r="E21" i="1"/>
  <c r="H20" i="1"/>
  <c r="E20" i="1" s="1"/>
  <c r="C23" i="1"/>
  <c r="I29" i="1" l="1"/>
  <c r="I31" i="1" s="1"/>
  <c r="H77" i="1"/>
  <c r="C77" i="1" s="1"/>
  <c r="E19" i="1"/>
  <c r="C67" i="1"/>
  <c r="C65" i="1"/>
  <c r="C66" i="1"/>
  <c r="J29" i="1" l="1"/>
  <c r="I91" i="1"/>
  <c r="C68" i="1"/>
  <c r="J31" i="1"/>
  <c r="K29" i="1" l="1"/>
  <c r="H79" i="1" l="1"/>
  <c r="K31" i="1"/>
  <c r="J91" i="1"/>
  <c r="K91" i="1" l="1"/>
  <c r="H78" i="1"/>
  <c r="H80" i="1" s="1"/>
  <c r="H70" i="1"/>
  <c r="L29" i="1"/>
  <c r="H86" i="1" l="1"/>
  <c r="I79" i="1"/>
  <c r="L31" i="1"/>
  <c r="E31" i="1" s="1"/>
  <c r="I78" i="1"/>
  <c r="I70" i="1" l="1"/>
  <c r="L91" i="1"/>
  <c r="E91" i="1" s="1"/>
  <c r="E32" i="1"/>
  <c r="E35" i="1"/>
  <c r="E37" i="1"/>
  <c r="E36" i="1"/>
  <c r="I80" i="1"/>
  <c r="I86" i="1" l="1"/>
  <c r="E45" i="1"/>
  <c r="E39" i="1"/>
  <c r="J70" i="1" l="1"/>
  <c r="J79" i="1"/>
  <c r="J78" i="1"/>
  <c r="E44" i="1" l="1"/>
  <c r="K78" i="1"/>
  <c r="E46" i="1"/>
  <c r="J80" i="1"/>
  <c r="J86" i="1" s="1"/>
  <c r="K70" i="1" l="1"/>
  <c r="K79" i="1"/>
  <c r="K80" i="1" s="1"/>
  <c r="E50" i="1"/>
  <c r="E49" i="1"/>
  <c r="E51" i="1"/>
  <c r="E92" i="1"/>
  <c r="K86" i="1" l="1"/>
  <c r="E53" i="1"/>
  <c r="L70" i="1" l="1"/>
  <c r="C73" i="1" s="1"/>
  <c r="L79" i="1"/>
  <c r="C79" i="1" s="1"/>
  <c r="L78" i="1"/>
  <c r="E58" i="1" l="1"/>
  <c r="E56" i="1"/>
  <c r="E57" i="1"/>
  <c r="E60" i="1"/>
  <c r="C78" i="1"/>
  <c r="L80" i="1"/>
  <c r="L86" i="1" s="1"/>
  <c r="C71" i="1"/>
  <c r="C72" i="1"/>
  <c r="C82" i="1" l="1"/>
  <c r="C80" i="1"/>
  <c r="C86" i="1" s="1"/>
  <c r="C83" i="1"/>
  <c r="C74" i="1"/>
  <c r="C8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9" authorId="0" shapeId="0" xr:uid="{00000000-0006-0000-0000-000001000000}">
      <text>
        <r>
          <rPr>
            <sz val="11"/>
            <color indexed="81"/>
            <rFont val="Tahoma"/>
            <family val="2"/>
          </rPr>
          <t>Values are negative when there is an equity investment being made, and they are positive when there is a distribution being made.  Otherwise, they are 0.</t>
        </r>
      </text>
    </comment>
    <comment ref="B20" authorId="0" shapeId="0" xr:uid="{00000000-0006-0000-0000-000002000000}">
      <text>
        <r>
          <rPr>
            <sz val="11"/>
            <color indexed="81"/>
            <rFont val="Tahoma"/>
            <family val="2"/>
          </rPr>
          <t xml:space="preserve">If there is a distribution being made in this month, then return that value; otherwise, return 0.
</t>
        </r>
      </text>
    </comment>
    <comment ref="B29" authorId="0" shapeId="0" xr:uid="{00000000-0006-0000-0000-000003000000}">
      <text>
        <r>
          <rPr>
            <sz val="11"/>
            <color indexed="81"/>
            <rFont val="Tahoma"/>
            <family val="2"/>
          </rPr>
          <t>EOP Balance from previous period.</t>
        </r>
        <r>
          <rPr>
            <sz val="8"/>
            <color indexed="81"/>
            <rFont val="Tahoma"/>
            <family val="2"/>
          </rPr>
          <t xml:space="preserve">
</t>
        </r>
      </text>
    </comment>
    <comment ref="B30" authorId="0" shapeId="0" xr:uid="{00000000-0006-0000-0000-000004000000}">
      <text>
        <r>
          <rPr>
            <sz val="11"/>
            <color indexed="81"/>
            <rFont val="Tahoma"/>
            <family val="2"/>
          </rPr>
          <t>The negative of the values from Row 26.</t>
        </r>
      </text>
    </comment>
    <comment ref="B31" authorId="0" shapeId="0" xr:uid="{00000000-0006-0000-0000-000005000000}">
      <text>
        <r>
          <rPr>
            <sz val="11"/>
            <color indexed="81"/>
            <rFont val="Tahoma"/>
            <family val="2"/>
          </rPr>
          <t>This formula is simply the Beginning of Period Balance compounded by the annual Internal Rate of Return hurdle.
Thus, this calculates a compounded accrual since the BOP Balance is the EOP Balance from the previous period, the latter of which includes the accruals from the previous period.</t>
        </r>
        <r>
          <rPr>
            <sz val="8"/>
            <color indexed="81"/>
            <rFont val="Tahoma"/>
            <family val="2"/>
          </rPr>
          <t xml:space="preserve">
</t>
        </r>
      </text>
    </comment>
    <comment ref="B32" authorId="0" shapeId="0" xr:uid="{00000000-0006-0000-0000-000006000000}">
      <text>
        <r>
          <rPr>
            <sz val="11"/>
            <color indexed="81"/>
            <rFont val="Tahoma"/>
            <family val="2"/>
          </rPr>
          <t xml:space="preserve">Calculates what total amount, if any, should be distributed, or paid out, to the Investor for Tier 1 in each period.
The formula says the following:
• Return to this cell the lesser of:
 0, and
The greater of
  • The negative of the sum of the BOP Balance + Investor Injections + Investor Accruals, and 
  • The negative of the Investor share at this Tier of Total Project Equity Flows
• The first portion of this formula simply says that the value that will end up in this cell will not be greater than 0, since distributions are accounted for in this section of the tab as negative values.
• The second portion of the formula tells the spreadsheet to find out which value is the smaller negative number: 
o The negative of the sum when adding the BOP Balance, Injections and Accruals, or the negative of the Investor share of the Total Project Equity Flows in Row 21.
</t>
        </r>
      </text>
    </comment>
    <comment ref="B34" authorId="0" shapeId="0" xr:uid="{00000000-0006-0000-0000-000008000000}">
      <text>
        <r>
          <rPr>
            <sz val="11"/>
            <color indexed="81"/>
            <rFont val="Tahoma"/>
            <family val="2"/>
          </rPr>
          <t>In this next section, we now partition, or break out, the amounts of cash flow allocated to the IRR performance range unique to this Tier that is to go to the Investor vs. to the Sponsor.</t>
        </r>
      </text>
    </comment>
    <comment ref="B35" authorId="0" shapeId="0" xr:uid="{00000000-0006-0000-0000-000009000000}">
      <text>
        <r>
          <rPr>
            <sz val="11"/>
            <color indexed="81"/>
            <rFont val="Tahoma"/>
            <family val="2"/>
          </rPr>
          <t xml:space="preserve">Return to this cell the lesser of:
• The negative of the sum of Investor Injections + Accrual Distributions, and
• The BOP Balance + Investor Accruals.
</t>
        </r>
      </text>
    </comment>
    <comment ref="H35" authorId="0" shapeId="0" xr:uid="{00000000-0006-0000-0000-00000A000000}">
      <text>
        <r>
          <rPr>
            <sz val="11"/>
            <color indexed="81"/>
            <rFont val="Tahoma"/>
            <family val="2"/>
          </rPr>
          <t>The values in this row will be the negative Investor Injection amounts, except in periods of Distribution, where the Cash Flow becomes positive.</t>
        </r>
      </text>
    </comment>
    <comment ref="B36" authorId="0" shapeId="0" xr:uid="{00000000-0006-0000-0000-00000B000000}">
      <text>
        <r>
          <rPr>
            <sz val="11"/>
            <color indexed="81"/>
            <rFont val="Tahoma"/>
            <family val="2"/>
          </rPr>
          <t>The calculation of the Sponsor Cash Flow attributable to the Sponsor Equity investment, i.e., the cash flow proportionate to the Sponsor's pro-rata share of equity invested.  The formula here says the following:
o Return to this cell 10% of the full Accrual Distribution amount at this Tier.</t>
        </r>
        <r>
          <rPr>
            <b/>
            <sz val="11"/>
            <color indexed="81"/>
            <rFont val="Tahoma"/>
            <family val="2"/>
          </rPr>
          <t xml:space="preserve">
</t>
        </r>
      </text>
    </comment>
    <comment ref="B37" authorId="0" shapeId="0" xr:uid="{00000000-0006-0000-0000-00000C000000}">
      <text>
        <r>
          <rPr>
            <sz val="11"/>
            <color indexed="81"/>
            <rFont val="Tahoma"/>
            <family val="2"/>
          </rPr>
          <t>The same calculation, but for the Sponsor Promote, which in this case is 0%, but will be a positive percentage in the subsequent Tiers.</t>
        </r>
      </text>
    </comment>
    <comment ref="B39" authorId="0" shapeId="0" xr:uid="{00000000-0006-0000-0000-00000D000000}">
      <text>
        <r>
          <rPr>
            <sz val="11"/>
            <color indexed="81"/>
            <rFont val="Tahoma"/>
            <family val="2"/>
          </rPr>
          <t>Calculates what residual cash flow exists after the distributions allocated to Tier 1 are made.
• The formula here says the following:
  o If the Investor cash flow is negative, then return the value 0, otherwise, return the difference between Total Project Distributions and the sum of all of the Cash Flow calculated.
Once again, we notice that this line is not populated with a value other than 0 until the last period, where we can see that the Remaining Cash to Distribute is the difference between the Total Project Distributions and the distributions in Rows 35-37.
• We should also take note that in the final period the End of Period balance is 0, and that this will be the case in all of the Tiers.</t>
        </r>
        <r>
          <rPr>
            <b/>
            <sz val="8"/>
            <color indexed="81"/>
            <rFont val="Tahoma"/>
            <family val="2"/>
          </rPr>
          <t xml:space="preserve">
</t>
        </r>
      </text>
    </comment>
    <comment ref="B41" authorId="0" shapeId="0" xr:uid="{00000000-0006-0000-0000-00000E000000}">
      <text>
        <r>
          <rPr>
            <sz val="11"/>
            <color indexed="81"/>
            <rFont val="Tahoma"/>
            <family val="2"/>
          </rPr>
          <t>The line items in Tier 2 are identical to those of Tier 1 except for the addition in Row 46 of the Tier 2 Accrual Distribution line.</t>
        </r>
      </text>
    </comment>
    <comment ref="B44" authorId="0" shapeId="0" xr:uid="{00000000-0006-0000-0000-00000F000000}">
      <text>
        <r>
          <rPr>
            <sz val="11"/>
            <color indexed="81"/>
            <rFont val="Tahoma"/>
            <family val="2"/>
          </rPr>
          <t>Drives off of the Tier 2 hurdle rate , and we see as we follow this across that the values in the line are larger than those in the Tier 1 Investor Accruals line due to this higher hurdle rate.</t>
        </r>
      </text>
    </comment>
    <comment ref="B46" authorId="0" shapeId="0" xr:uid="{00000000-0006-0000-0000-000010000000}">
      <text>
        <r>
          <rPr>
            <sz val="11"/>
            <color indexed="81"/>
            <rFont val="Tahoma"/>
            <family val="2"/>
          </rPr>
          <t xml:space="preserve">Return to this cell the lesser of:
• 0, and
• The greater of
   o The negative of the sum of BOP Balance + Investor Accruals + Tier 1 Accrual Distribution, and
   o The negative of the Investor pro-rata share of all Remaining Cash to Distribute from Tier 1.
• The first portion of the formula simply says that the value that will end up in this cell will not be greater than 0, since distributions are accounted for in this tab as negative values.
• The second portion of the formula tells the spreadsheet to find out which value is greater: 
o The sum of the BOP Balance and Tier 2 Investor Accruals, less the Tier 1 Accrual Distribution (since the Tier 1 Distribution is a negative number), and
o The Investor pro-rata share of the remaining cash flows to distribute after the Tier 1 distribution has been extracted.
</t>
        </r>
        <r>
          <rPr>
            <b/>
            <sz val="8"/>
            <color indexed="81"/>
            <rFont val="Tahoma"/>
            <family val="2"/>
          </rPr>
          <t xml:space="preserve">
</t>
        </r>
      </text>
    </comment>
    <comment ref="B49" authorId="0" shapeId="0" xr:uid="{00000000-0006-0000-0000-000012000000}">
      <text>
        <r>
          <rPr>
            <sz val="11"/>
            <color indexed="81"/>
            <rFont val="Tahoma"/>
            <family val="2"/>
          </rPr>
          <t>Return to this cell the greater of:
• 0, and
• The lesser of
   o The negative value of the sum of Investor Injections + the Tier 2 Accrual Distribution, and
   o The BOP Balance + Tier 2 Investor Accruals</t>
        </r>
        <r>
          <rPr>
            <b/>
            <sz val="8"/>
            <color indexed="81"/>
            <rFont val="Tahoma"/>
            <family val="2"/>
          </rPr>
          <t xml:space="preserve">
</t>
        </r>
      </text>
    </comment>
    <comment ref="B50" authorId="0" shapeId="0" xr:uid="{00000000-0006-0000-0000-000013000000}">
      <text>
        <r>
          <rPr>
            <sz val="11"/>
            <color indexed="81"/>
            <rFont val="Tahoma"/>
            <family val="2"/>
          </rPr>
          <t>The pro-rata amount of the total Tier 2 Accrual Distribution.</t>
        </r>
      </text>
    </comment>
    <comment ref="B51" authorId="0" shapeId="0" xr:uid="{00000000-0006-0000-0000-000014000000}">
      <text>
        <r>
          <rPr>
            <sz val="11"/>
            <color indexed="81"/>
            <rFont val="Tahoma"/>
            <family val="2"/>
          </rPr>
          <t>The Promote % times the total Tier 2 Accrual Distribution Amount.</t>
        </r>
      </text>
    </comment>
    <comment ref="B53" authorId="0" shapeId="0" xr:uid="{00000000-0006-0000-0000-000015000000}">
      <text>
        <r>
          <rPr>
            <sz val="11"/>
            <color indexed="81"/>
            <rFont val="Tahoma"/>
            <family val="2"/>
          </rPr>
          <t>The difference between the Tier 1 Remaining Cash to Distribute and all Tier 2 Cash Flows in Rows 49 through 51.</t>
        </r>
      </text>
    </comment>
    <comment ref="B55" authorId="0" shapeId="0" xr:uid="{00000000-0006-0000-0000-000016000000}">
      <text>
        <r>
          <rPr>
            <sz val="11"/>
            <color indexed="81"/>
            <rFont val="Tahoma"/>
            <family val="2"/>
          </rPr>
          <t>Tier 3, which is the last Tier, there is not a top end to the IRR range, and as such, this Tier captures all cash flows that apply to an IRR greater than the Hurdle rate, or top end of the range, for Tier 2.</t>
        </r>
        <r>
          <rPr>
            <sz val="8"/>
            <color indexed="81"/>
            <rFont val="Tahoma"/>
            <family val="2"/>
          </rPr>
          <t xml:space="preserve">
</t>
        </r>
      </text>
    </comment>
  </commentList>
</comments>
</file>

<file path=xl/sharedStrings.xml><?xml version="1.0" encoding="utf-8"?>
<sst xmlns="http://schemas.openxmlformats.org/spreadsheetml/2006/main" count="95" uniqueCount="62">
  <si>
    <t>Operating Asset Acquisition and Sale</t>
  </si>
  <si>
    <t>Total Project Equity *</t>
  </si>
  <si>
    <t>% Split</t>
  </si>
  <si>
    <t>Cash Contribution</t>
  </si>
  <si>
    <t>Sponsor Share</t>
  </si>
  <si>
    <t>Investor Share</t>
  </si>
  <si>
    <t>Total Project Equity</t>
  </si>
  <si>
    <t>* Includes pro-rata share of Operating Deficit</t>
  </si>
  <si>
    <t>Total</t>
  </si>
  <si>
    <t>Time 0</t>
  </si>
  <si>
    <t>Year 1</t>
  </si>
  <si>
    <t>Year 2</t>
  </si>
  <si>
    <t>Sponsor</t>
  </si>
  <si>
    <t>Investor</t>
  </si>
  <si>
    <t>Project-Level Levered Cash Flow</t>
  </si>
  <si>
    <t>Tier 1</t>
  </si>
  <si>
    <t>Tier 2</t>
  </si>
  <si>
    <t>Tier 3</t>
  </si>
  <si>
    <t>Total Project Invested Equity</t>
  </si>
  <si>
    <t>Total Project Distributions</t>
  </si>
  <si>
    <t>Total Project Equity Flows</t>
  </si>
  <si>
    <t>Equity IRR (Project Level)</t>
  </si>
  <si>
    <t>Investor Equity Investment ("Investor Injections")</t>
  </si>
  <si>
    <t>TIER 1</t>
  </si>
  <si>
    <t>IRR through:</t>
  </si>
  <si>
    <t>BOP Balance</t>
  </si>
  <si>
    <t>Investor Injections</t>
  </si>
  <si>
    <t>Investor Accruals</t>
  </si>
  <si>
    <t>EOP Balance</t>
  </si>
  <si>
    <t>Investor Cash Flow</t>
  </si>
  <si>
    <t>Sponsor Equity Cash Flow</t>
  </si>
  <si>
    <t>Sponsor Promote Cash Flow</t>
  </si>
  <si>
    <t>Remaining Cash to Distribute</t>
  </si>
  <si>
    <t>TIER 2</t>
  </si>
  <si>
    <t>TIER 3</t>
  </si>
  <si>
    <t>IRR above:</t>
  </si>
  <si>
    <t>RETURNS SUMMARY</t>
  </si>
  <si>
    <t>Total Project Cash Flow</t>
  </si>
  <si>
    <t>IRR</t>
  </si>
  <si>
    <t>Net Cash Flow</t>
  </si>
  <si>
    <t>Invested Equity</t>
  </si>
  <si>
    <t>Cash Flow Multiple</t>
  </si>
  <si>
    <t>Sponsor Cash Flow</t>
  </si>
  <si>
    <t>Sponsor Injections</t>
  </si>
  <si>
    <t>Cash Flow Check</t>
  </si>
  <si>
    <t>Must be $0</t>
  </si>
  <si>
    <t>IRR Hurdle</t>
  </si>
  <si>
    <t>IRR Check</t>
  </si>
  <si>
    <t>Year 3</t>
  </si>
  <si>
    <t>Year 4</t>
  </si>
  <si>
    <t>3-Tier Waterfall (Preferred Return and 2 Subsequent Tiers) - Compounded, Cumulative, Annual Look-Back Calculation and Annual Payment</t>
  </si>
  <si>
    <t>Cash Flow Priority:</t>
  </si>
  <si>
    <t>1. Payment of Preferred Return to both Investor and Sponsor (Tier 1)</t>
  </si>
  <si>
    <t>2. Return of Capital to both Investor and Sponsor (Tier 1)</t>
  </si>
  <si>
    <t>3. Residual Cash Flow Waterfall (Tiers 2 and 3)</t>
  </si>
  <si>
    <t>Distribution "Type A"</t>
  </si>
  <si>
    <t>Distribution "Type B"</t>
  </si>
  <si>
    <t>Distribution "Type C"</t>
  </si>
  <si>
    <r>
      <t xml:space="preserve">(Cash Flows From and To </t>
    </r>
    <r>
      <rPr>
        <b/>
        <u/>
        <sz val="12"/>
        <rFont val="Calibri"/>
        <family val="2"/>
        <scheme val="minor"/>
      </rPr>
      <t>Equity</t>
    </r>
    <r>
      <rPr>
        <sz val="12"/>
        <rFont val="Calibri"/>
        <family val="2"/>
        <scheme val="minor"/>
      </rPr>
      <t>)</t>
    </r>
  </si>
  <si>
    <r>
      <t xml:space="preserve">Internal Rate of Return Check:  if the cash flows clear the Hurdle, the IRR Check will be equal to the </t>
    </r>
    <r>
      <rPr>
        <b/>
        <u/>
        <sz val="12"/>
        <rFont val="Calibri"/>
        <family val="2"/>
        <scheme val="minor"/>
      </rPr>
      <t>Hurdle</t>
    </r>
    <r>
      <rPr>
        <b/>
        <sz val="12"/>
        <rFont val="Calibri"/>
        <family val="2"/>
        <scheme val="minor"/>
      </rPr>
      <t xml:space="preserve">; if the cash flows do not clear the Hurdle, the IRR Check will be equal to the </t>
    </r>
    <r>
      <rPr>
        <b/>
        <u/>
        <sz val="12"/>
        <rFont val="Calibri"/>
        <family val="2"/>
        <scheme val="minor"/>
      </rPr>
      <t>Investor</t>
    </r>
    <r>
      <rPr>
        <b/>
        <sz val="12"/>
        <rFont val="Calibri"/>
        <family val="2"/>
        <scheme val="minor"/>
      </rPr>
      <t xml:space="preserve"> IRR.</t>
    </r>
  </si>
  <si>
    <t>Tier 1 Investor Accrual Distribution</t>
  </si>
  <si>
    <t>Tier 2 Investor Accrual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</si>
</sst>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0000%"/>
    <numFmt numFmtId="167" formatCode="0.00\x"/>
    <numFmt numFmtId="168" formatCode="#,##0.0_);\(#,##0.0\);#,##0.0_);@_)"/>
    <numFmt numFmtId="169" formatCode="&quot;$&quot;_(#,##0.00_);&quot;$&quot;\(#,##0.00\);&quot;$&quot;_(0.00_);@_)"/>
    <numFmt numFmtId="170" formatCode="#,##0_)\x;\(#,##0\)\x;0_)\x;@_)_x"/>
    <numFmt numFmtId="171" formatCode="m\-d\-yy"/>
    <numFmt numFmtId="172" formatCode="0.0%"/>
    <numFmt numFmtId="173" formatCode="_([$€-2]* #,##0.00_);_([$€-2]* \(#,##0.00\);_([$€-2]* &quot;-&quot;??_)"/>
    <numFmt numFmtId="174" formatCode="_-* #,##0.0_-;\-* #,##0.0_-;_-* &quot;-&quot;??_-;_-@_-"/>
    <numFmt numFmtId="175" formatCode="#,##0.00&quot; $&quot;;\-#,##0.00&quot; $&quot;"/>
    <numFmt numFmtId="176" formatCode="0.00_);[Red]\(0.00\)"/>
    <numFmt numFmtId="177" formatCode="0.00_)"/>
    <numFmt numFmtId="178" formatCode="_(#,##0_);_(\-#,##0_)"/>
    <numFmt numFmtId="179" formatCode="_(#,##0.00_);_(\-#,##0.00_)"/>
    <numFmt numFmtId="180" formatCode="_(#,##0.0_);_(\-#,##0.0_)"/>
    <numFmt numFmtId="181" formatCode="mmm\ yy"/>
    <numFmt numFmtId="182" formatCode="_(* #,##0_);_(* \(#,##0\)"/>
    <numFmt numFmtId="183" formatCode="00000"/>
  </numFmts>
  <fonts count="47" x14ac:knownFonts="1">
    <font>
      <sz val="10"/>
      <name val="Verdana"/>
      <family val="2"/>
    </font>
    <font>
      <sz val="11"/>
      <color theme="1"/>
      <name val="Calibri"/>
      <family val="2"/>
      <scheme val="minor"/>
    </font>
    <font>
      <sz val="10"/>
      <name val="Arial"/>
      <family val="2"/>
    </font>
    <font>
      <sz val="10"/>
      <name val="Verdana"/>
      <family val="2"/>
    </font>
    <font>
      <sz val="14"/>
      <color theme="1"/>
      <name val="Garamond"/>
      <family val="2"/>
    </font>
    <font>
      <b/>
      <sz val="12"/>
      <name val="Calibri"/>
      <family val="2"/>
      <scheme val="minor"/>
    </font>
    <font>
      <sz val="11"/>
      <color indexed="81"/>
      <name val="Tahoma"/>
      <family val="2"/>
    </font>
    <font>
      <sz val="8"/>
      <color indexed="81"/>
      <name val="Tahoma"/>
      <family val="2"/>
    </font>
    <font>
      <b/>
      <sz val="11"/>
      <color indexed="81"/>
      <name val="Tahoma"/>
      <family val="2"/>
    </font>
    <font>
      <b/>
      <sz val="8"/>
      <color indexed="81"/>
      <name val="Tahoma"/>
      <family val="2"/>
    </font>
    <font>
      <b/>
      <sz val="10"/>
      <name val="Arial"/>
      <family val="2"/>
    </font>
    <font>
      <sz val="10"/>
      <name val="MS Sans Serif"/>
      <family val="2"/>
    </font>
    <font>
      <sz val="10"/>
      <name val="Times New Roman"/>
      <family val="1"/>
    </font>
    <font>
      <sz val="11"/>
      <color indexed="8"/>
      <name val="Calibri"/>
      <family val="2"/>
    </font>
    <font>
      <sz val="12"/>
      <name val="Helv"/>
    </font>
    <font>
      <u/>
      <sz val="10"/>
      <color indexed="36"/>
      <name val="Arial"/>
      <family val="2"/>
    </font>
    <font>
      <u/>
      <sz val="10"/>
      <color indexed="39"/>
      <name val="Arial"/>
      <family val="2"/>
    </font>
    <font>
      <sz val="8"/>
      <name val="Arial"/>
      <family val="2"/>
    </font>
    <font>
      <b/>
      <u/>
      <sz val="11"/>
      <color indexed="37"/>
      <name val="Arial"/>
      <family val="2"/>
    </font>
    <font>
      <sz val="12"/>
      <color indexed="9"/>
      <name val="Helv"/>
    </font>
    <font>
      <sz val="10"/>
      <color indexed="12"/>
      <name val="Arial"/>
      <family val="2"/>
    </font>
    <font>
      <u/>
      <sz val="10"/>
      <color theme="10"/>
      <name val="Arial"/>
      <family val="2"/>
    </font>
    <font>
      <sz val="12"/>
      <color indexed="13"/>
      <name val="Helv"/>
    </font>
    <font>
      <b/>
      <sz val="10"/>
      <name val="Times New Roman"/>
      <family val="1"/>
    </font>
    <font>
      <sz val="7"/>
      <name val="Small Fonts"/>
      <family val="2"/>
    </font>
    <font>
      <b/>
      <i/>
      <sz val="16"/>
      <name val="Helv"/>
    </font>
    <font>
      <sz val="10"/>
      <name val="Arial Narrow"/>
      <family val="2"/>
    </font>
    <font>
      <sz val="12"/>
      <color indexed="17"/>
      <name val="Helv"/>
    </font>
    <font>
      <b/>
      <sz val="11"/>
      <color indexed="9"/>
      <name val="Arial"/>
      <family val="2"/>
    </font>
    <font>
      <sz val="10"/>
      <color indexed="9"/>
      <name val="Arial"/>
      <family val="2"/>
    </font>
    <font>
      <b/>
      <sz val="11"/>
      <name val="Arial"/>
      <family val="2"/>
    </font>
    <font>
      <sz val="8"/>
      <color indexed="12"/>
      <name val="Arial"/>
      <family val="2"/>
    </font>
    <font>
      <b/>
      <sz val="12"/>
      <color rgb="FF0000FF"/>
      <name val="Calibri"/>
      <family val="2"/>
      <scheme val="minor"/>
    </font>
    <font>
      <b/>
      <sz val="12"/>
      <color rgb="FFFF0000"/>
      <name val="Calibri"/>
      <family val="2"/>
      <scheme val="minor"/>
    </font>
    <font>
      <u/>
      <sz val="12"/>
      <name val="Calibri"/>
      <family val="2"/>
      <scheme val="minor"/>
    </font>
    <font>
      <sz val="12"/>
      <name val="Calibri"/>
      <family val="2"/>
      <scheme val="minor"/>
    </font>
    <font>
      <i/>
      <sz val="12"/>
      <name val="Calibri"/>
      <family val="2"/>
      <scheme val="minor"/>
    </font>
    <font>
      <b/>
      <u val="singleAccounting"/>
      <sz val="12"/>
      <name val="Calibri"/>
      <family val="2"/>
      <scheme val="minor"/>
    </font>
    <font>
      <b/>
      <sz val="12"/>
      <color indexed="12"/>
      <name val="Calibri"/>
      <family val="2"/>
      <scheme val="minor"/>
    </font>
    <font>
      <sz val="12"/>
      <color theme="0"/>
      <name val="Calibri"/>
      <family val="2"/>
      <scheme val="minor"/>
    </font>
    <font>
      <b/>
      <u/>
      <sz val="12"/>
      <name val="Calibri"/>
      <family val="2"/>
      <scheme val="minor"/>
    </font>
    <font>
      <sz val="12"/>
      <color indexed="12"/>
      <name val="Calibri"/>
      <family val="2"/>
      <scheme val="minor"/>
    </font>
    <font>
      <b/>
      <sz val="12"/>
      <color theme="0"/>
      <name val="Calibri"/>
      <family val="2"/>
      <scheme val="minor"/>
    </font>
    <font>
      <b/>
      <sz val="12"/>
      <color indexed="8"/>
      <name val="Calibri"/>
      <family val="2"/>
      <scheme val="minor"/>
    </font>
    <font>
      <u val="singleAccounting"/>
      <sz val="12"/>
      <name val="Calibri"/>
      <family val="2"/>
      <scheme val="minor"/>
    </font>
    <font>
      <b/>
      <sz val="12"/>
      <color indexed="10"/>
      <name val="Calibri"/>
      <family val="2"/>
      <scheme val="minor"/>
    </font>
    <font>
      <sz val="12"/>
      <color indexed="1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63"/>
        <bgColor indexed="64"/>
      </patternFill>
    </fill>
    <fill>
      <patternFill patternType="solid">
        <fgColor indexed="55"/>
        <bgColor indexed="64"/>
      </patternFill>
    </fill>
    <fill>
      <patternFill patternType="solid">
        <fgColor indexed="56"/>
        <bgColor indexed="64"/>
      </patternFill>
    </fill>
    <fill>
      <patternFill patternType="solid">
        <fgColor indexed="31"/>
        <bgColor indexed="64"/>
      </patternFill>
    </fill>
    <fill>
      <patternFill patternType="solid">
        <fgColor indexed="43"/>
        <bgColor indexed="64"/>
      </patternFill>
    </fill>
    <fill>
      <patternFill patternType="solid">
        <fgColor rgb="FF91C6F7"/>
        <bgColor indexed="64"/>
      </patternFill>
    </fill>
    <fill>
      <patternFill patternType="solid">
        <fgColor rgb="FF0B5395"/>
        <bgColor indexed="64"/>
      </patternFill>
    </fill>
    <fill>
      <patternFill patternType="solid">
        <fgColor rgb="FF161874"/>
        <bgColor indexed="64"/>
      </patternFill>
    </fill>
  </fills>
  <borders count="3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bottom style="hair">
        <color indexed="64"/>
      </bottom>
      <diagonal/>
    </border>
    <border>
      <left style="double">
        <color indexed="10"/>
      </left>
      <right style="double">
        <color indexed="10"/>
      </right>
      <top style="double">
        <color indexed="10"/>
      </top>
      <bottom style="double">
        <color indexed="10"/>
      </bottom>
      <diagonal/>
    </border>
    <border>
      <left style="double">
        <color indexed="64"/>
      </left>
      <right style="double">
        <color indexed="64"/>
      </right>
      <top style="double">
        <color indexed="64"/>
      </top>
      <bottom style="double">
        <color indexed="64"/>
      </bottom>
      <diagonal/>
    </border>
    <border>
      <left style="thin">
        <color indexed="22"/>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right style="thin">
        <color indexed="22"/>
      </right>
      <top/>
      <bottom style="thin">
        <color indexed="22"/>
      </bottom>
      <diagonal/>
    </border>
    <border>
      <left/>
      <right/>
      <top style="thin">
        <color indexed="64"/>
      </top>
      <bottom style="thick">
        <color indexed="64"/>
      </bottom>
      <diagonal/>
    </border>
    <border>
      <left/>
      <right/>
      <top style="thick">
        <color indexed="64"/>
      </top>
      <bottom style="medium">
        <color indexed="64"/>
      </bottom>
      <diagonal/>
    </border>
  </borders>
  <cellStyleXfs count="456">
    <xf numFmtId="0" fontId="0" fillId="0" borderId="0"/>
    <xf numFmtId="9" fontId="4"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1" fontId="10" fillId="5" borderId="16">
      <alignment horizontal="center"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8" fontId="12" fillId="0" borderId="0" applyFont="0" applyFill="0" applyBorder="0" applyAlignment="0" applyProtection="0"/>
    <xf numFmtId="44" fontId="13" fillId="0" borderId="0" applyFont="0" applyFill="0" applyBorder="0" applyAlignment="0" applyProtection="0"/>
    <xf numFmtId="15" fontId="14" fillId="0" borderId="17" applyFont="0" applyFill="0" applyBorder="0" applyProtection="0">
      <alignment horizontal="center"/>
      <protection locked="0"/>
    </xf>
    <xf numFmtId="173" fontId="2" fillId="0" borderId="0" applyFont="0" applyFill="0" applyBorder="0" applyAlignment="0" applyProtection="0"/>
    <xf numFmtId="0" fontId="2" fillId="0" borderId="0"/>
    <xf numFmtId="43" fontId="2" fillId="0" borderId="0" applyBorder="0"/>
    <xf numFmtId="41" fontId="2" fillId="0" borderId="0" applyBorder="0"/>
    <xf numFmtId="44" fontId="2" fillId="0" borderId="0" applyBorder="0"/>
    <xf numFmtId="42" fontId="2" fillId="0" borderId="0" applyBorder="0"/>
    <xf numFmtId="0" fontId="15" fillId="0" borderId="0" applyNumberFormat="0" applyBorder="0"/>
    <xf numFmtId="0" fontId="16" fillId="0" borderId="0" applyNumberFormat="0" applyBorder="0"/>
    <xf numFmtId="9" fontId="2" fillId="0" borderId="0" applyBorder="0"/>
    <xf numFmtId="0" fontId="15" fillId="0" borderId="0" applyNumberFormat="0" applyBorder="0"/>
    <xf numFmtId="0" fontId="16" fillId="0" borderId="0" applyNumberFormat="0" applyBorder="0"/>
    <xf numFmtId="9" fontId="2" fillId="0" borderId="0" applyBorder="0"/>
    <xf numFmtId="174" fontId="2" fillId="0" borderId="0">
      <protection locked="0"/>
    </xf>
    <xf numFmtId="38" fontId="14" fillId="0" borderId="0" applyFill="0" applyBorder="0" applyAlignment="0" applyProtection="0"/>
    <xf numFmtId="38" fontId="17" fillId="6" borderId="0" applyNumberFormat="0" applyBorder="0" applyAlignment="0" applyProtection="0"/>
    <xf numFmtId="0" fontId="18" fillId="0" borderId="0" applyNumberFormat="0" applyFill="0" applyBorder="0" applyAlignment="0" applyProtection="0"/>
    <xf numFmtId="175" fontId="2" fillId="0" borderId="0">
      <protection locked="0"/>
    </xf>
    <xf numFmtId="175" fontId="2" fillId="0" borderId="0">
      <protection locked="0"/>
    </xf>
    <xf numFmtId="176" fontId="19" fillId="0" borderId="0" applyFill="0" applyBorder="0" applyAlignment="0" applyProtection="0">
      <alignment horizontal="right"/>
    </xf>
    <xf numFmtId="0" fontId="20" fillId="0" borderId="18" applyNumberFormat="0" applyFill="0" applyAlignment="0" applyProtection="0"/>
    <xf numFmtId="0" fontId="21" fillId="0" borderId="0" applyNumberFormat="0" applyFill="0" applyBorder="0" applyAlignment="0" applyProtection="0">
      <alignment vertical="top"/>
      <protection locked="0"/>
    </xf>
    <xf numFmtId="10" fontId="17" fillId="7" borderId="3" applyNumberFormat="0" applyBorder="0" applyAlignment="0" applyProtection="0"/>
    <xf numFmtId="37" fontId="22" fillId="0" borderId="17" applyNumberFormat="0" applyFont="0" applyFill="0" applyAlignment="0" applyProtection="0">
      <alignment horizontal="center" vertical="center"/>
    </xf>
    <xf numFmtId="38" fontId="12" fillId="0" borderId="0"/>
    <xf numFmtId="38" fontId="23" fillId="1" borderId="1"/>
    <xf numFmtId="37" fontId="24" fillId="0" borderId="0"/>
    <xf numFmtId="0" fontId="2" fillId="0" borderId="0"/>
    <xf numFmtId="177" fontId="25" fillId="0" borderId="0"/>
    <xf numFmtId="0" fontId="2" fillId="0" borderId="0"/>
    <xf numFmtId="0" fontId="4" fillId="0" borderId="0"/>
    <xf numFmtId="0" fontId="12" fillId="0" borderId="0">
      <alignment vertical="center"/>
    </xf>
    <xf numFmtId="0" fontId="2" fillId="0" borderId="0"/>
    <xf numFmtId="0" fontId="4" fillId="0" borderId="0"/>
    <xf numFmtId="0" fontId="3" fillId="0" borderId="0"/>
    <xf numFmtId="0" fontId="2" fillId="0" borderId="0"/>
    <xf numFmtId="0" fontId="26" fillId="0" borderId="0"/>
    <xf numFmtId="0" fontId="13" fillId="0" borderId="0"/>
    <xf numFmtId="0" fontId="13" fillId="0" borderId="0"/>
    <xf numFmtId="0" fontId="2"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 fillId="0" borderId="0"/>
    <xf numFmtId="0" fontId="12" fillId="0" borderId="0">
      <alignment vertical="center"/>
    </xf>
    <xf numFmtId="0" fontId="2" fillId="0" borderId="0"/>
    <xf numFmtId="0" fontId="2" fillId="0" borderId="0"/>
    <xf numFmtId="0" fontId="2" fillId="0" borderId="0"/>
    <xf numFmtId="0" fontId="2" fillId="0" borderId="0"/>
    <xf numFmtId="37" fontId="27" fillId="0" borderId="0" applyFill="0" applyBorder="0" applyAlignment="0" applyProtection="0"/>
    <xf numFmtId="10"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4" borderId="19" applyNumberFormat="0"/>
    <xf numFmtId="0" fontId="2" fillId="4" borderId="20" applyNumberFormat="0"/>
    <xf numFmtId="0" fontId="2" fillId="4" borderId="21" applyNumberFormat="0"/>
    <xf numFmtId="0" fontId="2" fillId="4" borderId="22" applyNumberFormat="0"/>
    <xf numFmtId="0" fontId="2" fillId="4" borderId="23" applyNumberFormat="0"/>
    <xf numFmtId="0" fontId="2" fillId="4" borderId="24" applyNumberFormat="0"/>
    <xf numFmtId="0" fontId="2" fillId="4" borderId="25" applyNumberFormat="0"/>
    <xf numFmtId="0" fontId="2" fillId="0" borderId="0" applyNumberFormat="0" applyBorder="0"/>
    <xf numFmtId="0" fontId="28" fillId="8" borderId="26" applyNumberFormat="0"/>
    <xf numFmtId="0" fontId="10" fillId="0" borderId="20" applyNumberFormat="0">
      <alignment horizontal="right"/>
    </xf>
    <xf numFmtId="0" fontId="10" fillId="0" borderId="21" applyNumberFormat="0">
      <alignment horizontal="right"/>
    </xf>
    <xf numFmtId="0" fontId="10" fillId="0" borderId="27" applyNumberFormat="0">
      <alignment horizontal="right"/>
    </xf>
    <xf numFmtId="178" fontId="2" fillId="0" borderId="19"/>
    <xf numFmtId="178" fontId="2" fillId="0" borderId="0" applyBorder="0"/>
    <xf numFmtId="178" fontId="2" fillId="0" borderId="25"/>
    <xf numFmtId="178" fontId="2" fillId="8" borderId="19"/>
    <xf numFmtId="178" fontId="2" fillId="8" borderId="0" applyBorder="0"/>
    <xf numFmtId="178" fontId="2" fillId="8" borderId="25"/>
    <xf numFmtId="179" fontId="2" fillId="0" borderId="25"/>
    <xf numFmtId="179" fontId="2" fillId="0" borderId="0" applyBorder="0"/>
    <xf numFmtId="179" fontId="2" fillId="8" borderId="0" applyBorder="0"/>
    <xf numFmtId="179" fontId="2" fillId="8" borderId="25"/>
    <xf numFmtId="179" fontId="2" fillId="8" borderId="19"/>
    <xf numFmtId="179" fontId="2" fillId="0" borderId="19"/>
    <xf numFmtId="180" fontId="2" fillId="0" borderId="25"/>
    <xf numFmtId="180" fontId="2" fillId="0" borderId="0" applyBorder="0"/>
    <xf numFmtId="180" fontId="2" fillId="8" borderId="0" applyBorder="0"/>
    <xf numFmtId="180" fontId="2" fillId="8" borderId="25"/>
    <xf numFmtId="180" fontId="2" fillId="8" borderId="19"/>
    <xf numFmtId="180" fontId="2" fillId="0" borderId="19"/>
    <xf numFmtId="0" fontId="10" fillId="0" borderId="19" applyNumberFormat="0">
      <alignment horizontal="right"/>
    </xf>
    <xf numFmtId="0" fontId="10" fillId="8" borderId="19" applyNumberFormat="0">
      <alignment horizontal="right"/>
    </xf>
    <xf numFmtId="178" fontId="2" fillId="0" borderId="20"/>
    <xf numFmtId="178" fontId="2" fillId="0" borderId="21"/>
    <xf numFmtId="178" fontId="2" fillId="0" borderId="27"/>
    <xf numFmtId="179" fontId="2" fillId="0" borderId="20"/>
    <xf numFmtId="179" fontId="2" fillId="0" borderId="21"/>
    <xf numFmtId="179" fontId="2" fillId="0" borderId="27"/>
    <xf numFmtId="180" fontId="2" fillId="0" borderId="20"/>
    <xf numFmtId="180" fontId="2" fillId="0" borderId="21"/>
    <xf numFmtId="180" fontId="2" fillId="0" borderId="27"/>
    <xf numFmtId="0" fontId="2" fillId="0" borderId="0" applyNumberFormat="0" applyBorder="0"/>
    <xf numFmtId="0" fontId="28" fillId="8" borderId="26" applyNumberFormat="0"/>
    <xf numFmtId="0" fontId="10" fillId="0" borderId="20" applyNumberFormat="0">
      <alignment horizontal="right"/>
    </xf>
    <xf numFmtId="0" fontId="10" fillId="0" borderId="21" applyNumberFormat="0">
      <alignment horizontal="right"/>
    </xf>
    <xf numFmtId="0" fontId="10" fillId="0" borderId="27" applyNumberFormat="0">
      <alignment horizontal="right"/>
    </xf>
    <xf numFmtId="180" fontId="2" fillId="0" borderId="25"/>
    <xf numFmtId="180" fontId="2" fillId="0" borderId="0" applyBorder="0"/>
    <xf numFmtId="180" fontId="2" fillId="8" borderId="0" applyBorder="0"/>
    <xf numFmtId="180" fontId="2" fillId="8" borderId="25"/>
    <xf numFmtId="180" fontId="2" fillId="8" borderId="19"/>
    <xf numFmtId="180" fontId="2" fillId="0" borderId="19"/>
    <xf numFmtId="0" fontId="10" fillId="0" borderId="19" applyNumberFormat="0">
      <alignment horizontal="right"/>
    </xf>
    <xf numFmtId="0" fontId="10" fillId="8" borderId="19" applyNumberFormat="0">
      <alignment horizontal="right"/>
    </xf>
    <xf numFmtId="180" fontId="2" fillId="0" borderId="20"/>
    <xf numFmtId="180" fontId="2" fillId="0" borderId="21"/>
    <xf numFmtId="180" fontId="2" fillId="0" borderId="27"/>
    <xf numFmtId="0" fontId="2" fillId="0" borderId="0" applyNumberFormat="0" applyBorder="0"/>
    <xf numFmtId="0" fontId="28" fillId="8" borderId="20" applyNumberFormat="0">
      <alignment horizontal="right"/>
    </xf>
    <xf numFmtId="0" fontId="28" fillId="8" borderId="21" applyNumberFormat="0">
      <alignment horizontal="right"/>
    </xf>
    <xf numFmtId="0" fontId="28" fillId="8" borderId="27" applyNumberFormat="0">
      <alignment horizontal="right"/>
    </xf>
    <xf numFmtId="0" fontId="28" fillId="8" borderId="26" applyNumberFormat="0"/>
    <xf numFmtId="180" fontId="2" fillId="0" borderId="25"/>
    <xf numFmtId="180" fontId="2" fillId="0" borderId="0" applyBorder="0"/>
    <xf numFmtId="180" fontId="2" fillId="8" borderId="0" applyBorder="0"/>
    <xf numFmtId="180" fontId="2" fillId="8" borderId="25"/>
    <xf numFmtId="180" fontId="2" fillId="8" borderId="19"/>
    <xf numFmtId="180" fontId="2" fillId="0" borderId="19"/>
    <xf numFmtId="0" fontId="10" fillId="0" borderId="19" applyNumberFormat="0">
      <alignment horizontal="right"/>
    </xf>
    <xf numFmtId="0" fontId="10" fillId="8" borderId="19" applyNumberFormat="0">
      <alignment horizontal="right"/>
    </xf>
    <xf numFmtId="0" fontId="2" fillId="0" borderId="28" applyNumberFormat="0"/>
    <xf numFmtId="178" fontId="2" fillId="0" borderId="0" applyBorder="0"/>
    <xf numFmtId="178" fontId="2" fillId="0" borderId="25"/>
    <xf numFmtId="178" fontId="2" fillId="8" borderId="19"/>
    <xf numFmtId="178" fontId="2" fillId="8" borderId="0" applyBorder="0"/>
    <xf numFmtId="178" fontId="2" fillId="8" borderId="25"/>
    <xf numFmtId="179" fontId="2" fillId="0" borderId="25"/>
    <xf numFmtId="179" fontId="2" fillId="0" borderId="0" applyBorder="0"/>
    <xf numFmtId="179" fontId="2" fillId="8" borderId="0" applyBorder="0"/>
    <xf numFmtId="179" fontId="2" fillId="8" borderId="25"/>
    <xf numFmtId="179" fontId="2" fillId="8" borderId="19"/>
    <xf numFmtId="0" fontId="2" fillId="4" borderId="19" applyNumberFormat="0">
      <alignment horizontal="left"/>
    </xf>
    <xf numFmtId="0" fontId="2" fillId="8" borderId="19" applyNumberFormat="0">
      <alignment horizontal="left"/>
    </xf>
    <xf numFmtId="0" fontId="2" fillId="4" borderId="19" applyNumberFormat="0">
      <alignment horizontal="right"/>
    </xf>
    <xf numFmtId="0" fontId="2" fillId="8" borderId="19" applyNumberFormat="0">
      <alignment horizontal="right"/>
    </xf>
    <xf numFmtId="0" fontId="2" fillId="4" borderId="19" applyNumberFormat="0">
      <alignment horizontal="center"/>
    </xf>
    <xf numFmtId="0" fontId="2" fillId="8" borderId="19" applyNumberFormat="0">
      <alignment horizontal="center"/>
    </xf>
    <xf numFmtId="0" fontId="2" fillId="9" borderId="0" applyNumberFormat="0" applyBorder="0"/>
    <xf numFmtId="0" fontId="2" fillId="0" borderId="28" applyNumberFormat="0"/>
    <xf numFmtId="0" fontId="2" fillId="0" borderId="19" applyNumberFormat="0"/>
    <xf numFmtId="178" fontId="2" fillId="0" borderId="20"/>
    <xf numFmtId="178" fontId="2" fillId="0" borderId="21"/>
    <xf numFmtId="178" fontId="2" fillId="0" borderId="27"/>
    <xf numFmtId="179" fontId="2" fillId="0" borderId="20"/>
    <xf numFmtId="179" fontId="2" fillId="0" borderId="21"/>
    <xf numFmtId="179" fontId="2" fillId="0" borderId="27"/>
    <xf numFmtId="0" fontId="2" fillId="0" borderId="0" applyNumberFormat="0" applyBorder="0"/>
    <xf numFmtId="0" fontId="2" fillId="0" borderId="3" applyNumberFormat="0">
      <alignment horizontal="center"/>
    </xf>
    <xf numFmtId="0" fontId="28" fillId="8" borderId="26" applyNumberFormat="0"/>
    <xf numFmtId="0" fontId="10" fillId="0" borderId="20" applyNumberFormat="0">
      <alignment horizontal="right"/>
    </xf>
    <xf numFmtId="0" fontId="2" fillId="0" borderId="22" applyNumberFormat="0"/>
    <xf numFmtId="0" fontId="2" fillId="0" borderId="24" applyNumberFormat="0"/>
    <xf numFmtId="0" fontId="2" fillId="0" borderId="19" applyNumberFormat="0"/>
    <xf numFmtId="0" fontId="2" fillId="0" borderId="25" applyNumberFormat="0"/>
    <xf numFmtId="0" fontId="2" fillId="0" borderId="23" applyNumberFormat="0"/>
    <xf numFmtId="0" fontId="2" fillId="0" borderId="29" applyNumberFormat="0"/>
    <xf numFmtId="179" fontId="2" fillId="0" borderId="25"/>
    <xf numFmtId="179" fontId="2" fillId="0" borderId="0" applyBorder="0"/>
    <xf numFmtId="179" fontId="2" fillId="8" borderId="0" applyBorder="0"/>
    <xf numFmtId="179" fontId="2" fillId="8" borderId="25"/>
    <xf numFmtId="180" fontId="2" fillId="0" borderId="25"/>
    <xf numFmtId="180" fontId="2" fillId="0" borderId="0" applyBorder="0"/>
    <xf numFmtId="180" fontId="2" fillId="8" borderId="0" applyBorder="0"/>
    <xf numFmtId="180" fontId="2" fillId="8" borderId="25"/>
    <xf numFmtId="0" fontId="10" fillId="0" borderId="19" applyNumberFormat="0">
      <alignment horizontal="right"/>
    </xf>
    <xf numFmtId="0" fontId="10" fillId="8" borderId="19" applyNumberFormat="0">
      <alignment horizontal="right"/>
    </xf>
    <xf numFmtId="0" fontId="2" fillId="0" borderId="28" applyNumberFormat="0"/>
    <xf numFmtId="0" fontId="2" fillId="9" borderId="0" applyNumberFormat="0" applyBorder="0"/>
    <xf numFmtId="0" fontId="2" fillId="0" borderId="0" applyNumberFormat="0" applyBorder="0"/>
    <xf numFmtId="0" fontId="28" fillId="8" borderId="26" applyNumberFormat="0"/>
    <xf numFmtId="0" fontId="10" fillId="0" borderId="20" applyNumberFormat="0">
      <alignment horizontal="right"/>
    </xf>
    <xf numFmtId="0" fontId="10" fillId="0" borderId="21" applyNumberFormat="0">
      <alignment horizontal="right"/>
    </xf>
    <xf numFmtId="0" fontId="10" fillId="0" borderId="27" applyNumberFormat="0">
      <alignment horizontal="right"/>
    </xf>
    <xf numFmtId="180" fontId="2" fillId="0" borderId="25"/>
    <xf numFmtId="180" fontId="2" fillId="0" borderId="0" applyBorder="0"/>
    <xf numFmtId="180" fontId="2" fillId="8" borderId="0" applyBorder="0"/>
    <xf numFmtId="180" fontId="2" fillId="8" borderId="25"/>
    <xf numFmtId="180" fontId="2" fillId="8" borderId="19"/>
    <xf numFmtId="180" fontId="2" fillId="0" borderId="19"/>
    <xf numFmtId="0" fontId="10" fillId="0" borderId="19" applyNumberFormat="0">
      <alignment horizontal="right"/>
    </xf>
    <xf numFmtId="0" fontId="10" fillId="8" borderId="19" applyNumberFormat="0">
      <alignment horizontal="right"/>
    </xf>
    <xf numFmtId="180" fontId="2" fillId="0" borderId="20"/>
    <xf numFmtId="180" fontId="2" fillId="0" borderId="21"/>
    <xf numFmtId="180" fontId="2" fillId="0" borderId="27"/>
    <xf numFmtId="181" fontId="10" fillId="0" borderId="19">
      <alignment horizontal="right"/>
    </xf>
    <xf numFmtId="181" fontId="10" fillId="8" borderId="19">
      <alignment horizontal="right"/>
    </xf>
    <xf numFmtId="179" fontId="2" fillId="0" borderId="19"/>
    <xf numFmtId="179" fontId="2" fillId="8" borderId="19"/>
    <xf numFmtId="180" fontId="2" fillId="0" borderId="25"/>
    <xf numFmtId="180" fontId="2" fillId="8" borderId="25"/>
    <xf numFmtId="182" fontId="2" fillId="0" borderId="19"/>
    <xf numFmtId="178" fontId="2" fillId="8" borderId="19"/>
    <xf numFmtId="182" fontId="2" fillId="0" borderId="25"/>
    <xf numFmtId="182" fontId="2" fillId="8" borderId="25"/>
    <xf numFmtId="0" fontId="2" fillId="0" borderId="28" applyNumberFormat="0"/>
    <xf numFmtId="180" fontId="2" fillId="0" borderId="19"/>
    <xf numFmtId="180" fontId="2" fillId="8" borderId="19"/>
    <xf numFmtId="0" fontId="2" fillId="0" borderId="0" applyNumberFormat="0" applyBorder="0"/>
    <xf numFmtId="0" fontId="28" fillId="8" borderId="20" applyNumberFormat="0">
      <alignment horizontal="right"/>
    </xf>
    <xf numFmtId="0" fontId="28" fillId="8" borderId="21" applyNumberFormat="0">
      <alignment horizontal="right"/>
    </xf>
    <xf numFmtId="0" fontId="10" fillId="0" borderId="19" applyNumberFormat="0">
      <alignment horizontal="right"/>
    </xf>
    <xf numFmtId="0" fontId="10" fillId="8" borderId="19" applyNumberFormat="0">
      <alignment horizontal="right"/>
    </xf>
    <xf numFmtId="179" fontId="2" fillId="0" borderId="19"/>
    <xf numFmtId="179" fontId="2" fillId="8" borderId="19"/>
    <xf numFmtId="180" fontId="2" fillId="0" borderId="25"/>
    <xf numFmtId="180" fontId="2" fillId="8" borderId="25"/>
    <xf numFmtId="182" fontId="2" fillId="0" borderId="19"/>
    <xf numFmtId="178" fontId="2" fillId="8" borderId="19"/>
    <xf numFmtId="182" fontId="2" fillId="0" borderId="25"/>
    <xf numFmtId="182" fontId="2" fillId="8" borderId="25"/>
    <xf numFmtId="0" fontId="2" fillId="0" borderId="28" applyNumberFormat="0"/>
    <xf numFmtId="180" fontId="2" fillId="0" borderId="19"/>
    <xf numFmtId="180" fontId="2" fillId="8" borderId="19"/>
    <xf numFmtId="180" fontId="29" fillId="9" borderId="19"/>
    <xf numFmtId="180" fontId="29" fillId="9" borderId="25"/>
    <xf numFmtId="179" fontId="29" fillId="9" borderId="19"/>
    <xf numFmtId="178" fontId="29" fillId="9" borderId="19"/>
    <xf numFmtId="178" fontId="29" fillId="9" borderId="25"/>
    <xf numFmtId="0" fontId="29" fillId="9" borderId="19" applyNumberFormat="0">
      <alignment horizontal="right"/>
    </xf>
    <xf numFmtId="0" fontId="2" fillId="0" borderId="0" applyNumberFormat="0" applyBorder="0"/>
    <xf numFmtId="0" fontId="2" fillId="0" borderId="3" applyNumberFormat="0">
      <alignment horizontal="center"/>
    </xf>
    <xf numFmtId="0" fontId="28" fillId="8" borderId="26" applyNumberFormat="0"/>
    <xf numFmtId="0" fontId="10" fillId="0" borderId="20" applyNumberFormat="0">
      <alignment horizontal="right"/>
    </xf>
    <xf numFmtId="0" fontId="10" fillId="0" borderId="21" applyNumberFormat="0">
      <alignment horizontal="right"/>
    </xf>
    <xf numFmtId="0" fontId="10" fillId="0" borderId="27" applyNumberFormat="0">
      <alignment horizontal="right"/>
    </xf>
    <xf numFmtId="178" fontId="2" fillId="0" borderId="0" applyBorder="0"/>
    <xf numFmtId="178" fontId="2" fillId="0" borderId="25"/>
    <xf numFmtId="178" fontId="2" fillId="8" borderId="0" applyBorder="0"/>
    <xf numFmtId="178" fontId="2" fillId="8" borderId="25"/>
    <xf numFmtId="179" fontId="2" fillId="0" borderId="25"/>
    <xf numFmtId="0" fontId="2" fillId="4" borderId="19" applyNumberFormat="0">
      <alignment horizontal="left"/>
    </xf>
    <xf numFmtId="0" fontId="2" fillId="8" borderId="19" applyNumberFormat="0">
      <alignment horizontal="left"/>
    </xf>
    <xf numFmtId="0" fontId="2" fillId="4" borderId="19" applyNumberFormat="0">
      <alignment horizontal="right"/>
    </xf>
    <xf numFmtId="0" fontId="2" fillId="8" borderId="19" applyNumberFormat="0">
      <alignment horizontal="right"/>
    </xf>
    <xf numFmtId="0" fontId="2" fillId="4" borderId="19" applyNumberFormat="0">
      <alignment horizontal="center"/>
    </xf>
    <xf numFmtId="0" fontId="2" fillId="8" borderId="19" applyNumberFormat="0">
      <alignment horizontal="center"/>
    </xf>
    <xf numFmtId="0" fontId="2" fillId="0" borderId="28" applyNumberFormat="0"/>
    <xf numFmtId="0" fontId="2" fillId="0" borderId="19" applyNumberFormat="0"/>
    <xf numFmtId="0" fontId="2" fillId="0" borderId="20" applyNumberFormat="0"/>
    <xf numFmtId="0" fontId="2" fillId="0" borderId="21" applyNumberFormat="0"/>
    <xf numFmtId="183" fontId="2" fillId="8" borderId="19">
      <alignment horizontal="left"/>
    </xf>
    <xf numFmtId="183" fontId="2" fillId="4" borderId="19">
      <alignment horizontal="left"/>
    </xf>
    <xf numFmtId="180" fontId="2" fillId="4" borderId="27"/>
    <xf numFmtId="0" fontId="28" fillId="10" borderId="26" applyNumberFormat="0"/>
    <xf numFmtId="0" fontId="10" fillId="4" borderId="20" applyNumberFormat="0">
      <alignment horizontal="right"/>
    </xf>
    <xf numFmtId="0" fontId="10" fillId="4" borderId="21" applyNumberFormat="0">
      <alignment horizontal="right"/>
    </xf>
    <xf numFmtId="0" fontId="10" fillId="4" borderId="27" applyNumberFormat="0">
      <alignment horizontal="right"/>
    </xf>
    <xf numFmtId="0" fontId="10" fillId="8" borderId="19" applyNumberFormat="0">
      <alignment horizontal="right"/>
    </xf>
    <xf numFmtId="0" fontId="10" fillId="4" borderId="19" applyNumberFormat="0">
      <alignment horizontal="right"/>
    </xf>
    <xf numFmtId="179" fontId="2" fillId="8" borderId="0"/>
    <xf numFmtId="179" fontId="2" fillId="8" borderId="25"/>
    <xf numFmtId="179" fontId="2" fillId="8" borderId="19"/>
    <xf numFmtId="179" fontId="2" fillId="4" borderId="0"/>
    <xf numFmtId="179" fontId="2" fillId="4" borderId="25"/>
    <xf numFmtId="179" fontId="2" fillId="4" borderId="19"/>
    <xf numFmtId="179" fontId="2" fillId="4" borderId="20"/>
    <xf numFmtId="179" fontId="2" fillId="4" borderId="21"/>
    <xf numFmtId="179" fontId="2" fillId="4" borderId="27"/>
    <xf numFmtId="181" fontId="10" fillId="0" borderId="19">
      <alignment horizontal="right"/>
    </xf>
    <xf numFmtId="178" fontId="2" fillId="8" borderId="0"/>
    <xf numFmtId="178" fontId="2" fillId="8" borderId="25"/>
    <xf numFmtId="178" fontId="2" fillId="8" borderId="19"/>
    <xf numFmtId="178" fontId="2" fillId="4" borderId="0"/>
    <xf numFmtId="178" fontId="2" fillId="4" borderId="25"/>
    <xf numFmtId="178" fontId="2" fillId="4" borderId="19"/>
    <xf numFmtId="178" fontId="2" fillId="4" borderId="20"/>
    <xf numFmtId="178" fontId="2" fillId="4" borderId="21"/>
    <xf numFmtId="178" fontId="2" fillId="4" borderId="27"/>
    <xf numFmtId="0" fontId="2" fillId="0" borderId="28" applyNumberFormat="0"/>
    <xf numFmtId="0" fontId="2" fillId="0" borderId="0" applyNumberFormat="0"/>
    <xf numFmtId="0" fontId="2" fillId="0" borderId="22" applyNumberFormat="0"/>
    <xf numFmtId="0" fontId="2" fillId="0" borderId="24" applyNumberFormat="0"/>
    <xf numFmtId="0" fontId="2" fillId="0" borderId="19" applyNumberFormat="0"/>
    <xf numFmtId="0" fontId="2" fillId="0" borderId="25" applyNumberFormat="0"/>
    <xf numFmtId="0" fontId="2" fillId="0" borderId="23" applyNumberFormat="0"/>
    <xf numFmtId="0" fontId="2" fillId="0" borderId="29" applyNumberFormat="0"/>
    <xf numFmtId="0" fontId="10" fillId="0" borderId="19" applyNumberFormat="0">
      <alignment horizontal="right"/>
    </xf>
    <xf numFmtId="0" fontId="10" fillId="8" borderId="19" applyNumberFormat="0">
      <alignment horizontal="right"/>
    </xf>
    <xf numFmtId="179" fontId="2" fillId="0" borderId="19"/>
    <xf numFmtId="179" fontId="2" fillId="8" borderId="19"/>
    <xf numFmtId="180" fontId="2" fillId="0" borderId="25"/>
    <xf numFmtId="180" fontId="2" fillId="8" borderId="25"/>
    <xf numFmtId="182" fontId="2" fillId="0" borderId="19"/>
    <xf numFmtId="178" fontId="2" fillId="8" borderId="19"/>
    <xf numFmtId="182" fontId="2" fillId="0" borderId="25"/>
    <xf numFmtId="182" fontId="2" fillId="8" borderId="25"/>
    <xf numFmtId="0" fontId="2" fillId="0" borderId="28" applyNumberFormat="0"/>
    <xf numFmtId="180" fontId="2" fillId="0" borderId="19"/>
    <xf numFmtId="0" fontId="28" fillId="10" borderId="20" applyNumberFormat="0">
      <alignment horizontal="right"/>
    </xf>
    <xf numFmtId="180" fontId="29" fillId="9" borderId="19"/>
    <xf numFmtId="0" fontId="28" fillId="10" borderId="21" applyNumberFormat="0">
      <alignment horizontal="right"/>
    </xf>
    <xf numFmtId="179" fontId="29" fillId="9" borderId="19"/>
    <xf numFmtId="0" fontId="28" fillId="10" borderId="27" applyNumberFormat="0">
      <alignment horizontal="right"/>
    </xf>
    <xf numFmtId="178" fontId="29" fillId="9" borderId="25"/>
    <xf numFmtId="0" fontId="2" fillId="0" borderId="28" applyNumberFormat="0"/>
    <xf numFmtId="0" fontId="2" fillId="4" borderId="19" applyNumberFormat="0">
      <alignment horizontal="left"/>
    </xf>
    <xf numFmtId="0" fontId="2" fillId="8" borderId="19" applyNumberFormat="0">
      <alignment horizontal="left"/>
    </xf>
    <xf numFmtId="0" fontId="2" fillId="4" borderId="19" applyNumberFormat="0">
      <alignment horizontal="right"/>
    </xf>
    <xf numFmtId="0" fontId="2" fillId="8" borderId="19" applyNumberFormat="0">
      <alignment horizontal="right"/>
    </xf>
    <xf numFmtId="0" fontId="2" fillId="4" borderId="19" applyNumberFormat="0">
      <alignment horizontal="center"/>
    </xf>
    <xf numFmtId="0" fontId="2" fillId="8" borderId="19" applyNumberFormat="0">
      <alignment horizontal="center"/>
    </xf>
    <xf numFmtId="0" fontId="2" fillId="0" borderId="28" applyNumberFormat="0"/>
    <xf numFmtId="0" fontId="2" fillId="0" borderId="19" applyNumberFormat="0"/>
    <xf numFmtId="0" fontId="2" fillId="0" borderId="20" applyNumberFormat="0"/>
    <xf numFmtId="0" fontId="2" fillId="0" borderId="21" applyNumberFormat="0"/>
    <xf numFmtId="183" fontId="2" fillId="8" borderId="19">
      <alignment horizontal="left"/>
    </xf>
    <xf numFmtId="183" fontId="2" fillId="4" borderId="19">
      <alignment horizontal="left"/>
    </xf>
    <xf numFmtId="0" fontId="2" fillId="11" borderId="19" applyNumberFormat="0" applyFont="0" applyProtection="0">
      <alignment horizontal="right"/>
    </xf>
    <xf numFmtId="0" fontId="2" fillId="4" borderId="19" applyNumberFormat="0" applyFont="0" applyProtection="0">
      <alignment horizontal="center"/>
    </xf>
    <xf numFmtId="0" fontId="2" fillId="11" borderId="19" applyNumberFormat="0" applyFont="0" applyProtection="0">
      <alignment horizontal="center"/>
    </xf>
    <xf numFmtId="0" fontId="2" fillId="0" borderId="28" applyNumberFormat="0" applyFont="0" applyFill="0" applyAlignment="0" applyProtection="0"/>
    <xf numFmtId="0" fontId="2" fillId="0" borderId="19" applyNumberFormat="0" applyFont="0" applyFill="0" applyAlignment="0" applyProtection="0"/>
    <xf numFmtId="0" fontId="2" fillId="0" borderId="20" applyNumberFormat="0" applyFont="0" applyFill="0" applyAlignment="0" applyProtection="0"/>
    <xf numFmtId="0" fontId="2" fillId="0" borderId="26" applyNumberFormat="0">
      <alignment horizontal="center"/>
    </xf>
    <xf numFmtId="183" fontId="2" fillId="11" borderId="19" applyFont="0" applyProtection="0">
      <alignment horizontal="left"/>
    </xf>
    <xf numFmtId="183" fontId="2" fillId="4" borderId="19" applyFont="0" applyProtection="0">
      <alignment horizontal="left"/>
    </xf>
    <xf numFmtId="0" fontId="29" fillId="9" borderId="19" applyNumberFormat="0">
      <alignment horizontal="right"/>
    </xf>
    <xf numFmtId="180" fontId="29" fillId="9" borderId="19">
      <alignment horizontal="right"/>
    </xf>
    <xf numFmtId="180" fontId="29" fillId="9" borderId="25">
      <alignment horizontal="right"/>
    </xf>
    <xf numFmtId="179" fontId="29" fillId="9" borderId="19">
      <alignment horizontal="right"/>
    </xf>
    <xf numFmtId="178" fontId="29" fillId="9" borderId="19">
      <alignment horizontal="right"/>
    </xf>
    <xf numFmtId="180" fontId="2" fillId="8" borderId="25" applyAlignment="0" applyProtection="0"/>
    <xf numFmtId="178" fontId="29" fillId="9" borderId="25">
      <alignment horizontal="right"/>
    </xf>
    <xf numFmtId="180" fontId="2" fillId="4" borderId="0" applyAlignment="0" applyProtection="0"/>
    <xf numFmtId="180" fontId="2" fillId="4" borderId="25" applyAlignment="0" applyProtection="0"/>
    <xf numFmtId="0" fontId="2" fillId="8" borderId="19" applyNumberFormat="0">
      <alignment horizontal="center"/>
    </xf>
    <xf numFmtId="0" fontId="2" fillId="0" borderId="28" applyNumberFormat="0"/>
    <xf numFmtId="180" fontId="2" fillId="4" borderId="21" applyAlignment="0" applyProtection="0"/>
    <xf numFmtId="0" fontId="2" fillId="0" borderId="22" applyNumberFormat="0"/>
    <xf numFmtId="183" fontId="2" fillId="8" borderId="19">
      <alignment horizontal="left"/>
    </xf>
    <xf numFmtId="0" fontId="2" fillId="0" borderId="19" applyNumberFormat="0"/>
    <xf numFmtId="0" fontId="2" fillId="8" borderId="19" applyNumberFormat="0">
      <alignment horizontal="right"/>
    </xf>
    <xf numFmtId="0" fontId="2" fillId="0" borderId="23" applyNumberFormat="0"/>
    <xf numFmtId="0" fontId="2" fillId="0" borderId="29" applyNumberFormat="0"/>
    <xf numFmtId="0" fontId="10" fillId="4" borderId="21" applyNumberFormat="0" applyProtection="0">
      <alignment horizontal="right"/>
    </xf>
    <xf numFmtId="0" fontId="2" fillId="4" borderId="19" applyNumberFormat="0">
      <alignment horizontal="center"/>
    </xf>
    <xf numFmtId="0" fontId="10" fillId="4" borderId="27" applyNumberFormat="0" applyProtection="0">
      <alignment horizontal="right"/>
    </xf>
    <xf numFmtId="0" fontId="2" fillId="4" borderId="19" applyNumberFormat="0">
      <alignment horizontal="left"/>
    </xf>
    <xf numFmtId="0" fontId="10" fillId="8" borderId="19" applyNumberFormat="0" applyProtection="0">
      <alignment horizontal="right"/>
    </xf>
    <xf numFmtId="183" fontId="2" fillId="4" borderId="19">
      <alignment horizontal="left"/>
    </xf>
    <xf numFmtId="0" fontId="2" fillId="0" borderId="25" applyNumberFormat="0" applyFont="0" applyFill="0" applyAlignment="0" applyProtection="0"/>
    <xf numFmtId="0" fontId="2" fillId="4" borderId="19" applyNumberFormat="0">
      <alignment horizontal="right"/>
    </xf>
    <xf numFmtId="0" fontId="2" fillId="0" borderId="29" applyNumberFormat="0" applyFont="0" applyFill="0" applyAlignment="0" applyProtection="0"/>
    <xf numFmtId="0" fontId="10" fillId="4" borderId="19" applyNumberFormat="0" applyProtection="0">
      <alignment horizontal="right"/>
    </xf>
    <xf numFmtId="179" fontId="2" fillId="8" borderId="0" applyAlignment="0" applyProtection="0"/>
    <xf numFmtId="179" fontId="2" fillId="8" borderId="25" applyAlignment="0" applyProtection="0"/>
    <xf numFmtId="179" fontId="2" fillId="8" borderId="19" applyAlignment="0" applyProtection="0"/>
    <xf numFmtId="179" fontId="2" fillId="4" borderId="0" applyAlignment="0" applyProtection="0"/>
    <xf numFmtId="179" fontId="2" fillId="4" borderId="25" applyAlignment="0" applyProtection="0"/>
    <xf numFmtId="179" fontId="2" fillId="4" borderId="19" applyAlignment="0" applyProtection="0"/>
    <xf numFmtId="179" fontId="2" fillId="4" borderId="20" applyAlignment="0" applyProtection="0"/>
    <xf numFmtId="179" fontId="2" fillId="4" borderId="21" applyAlignment="0" applyProtection="0"/>
    <xf numFmtId="179" fontId="2" fillId="4" borderId="27" applyAlignment="0" applyProtection="0"/>
    <xf numFmtId="178" fontId="2" fillId="8" borderId="0" applyAlignment="0" applyProtection="0"/>
    <xf numFmtId="178" fontId="2" fillId="8" borderId="25" applyAlignment="0" applyProtection="0"/>
    <xf numFmtId="178" fontId="2" fillId="8" borderId="19" applyAlignment="0" applyProtection="0"/>
    <xf numFmtId="178" fontId="2" fillId="4" borderId="0" applyAlignment="0" applyProtection="0"/>
    <xf numFmtId="178" fontId="2" fillId="4" borderId="25" applyAlignment="0" applyProtection="0"/>
    <xf numFmtId="178" fontId="2" fillId="4" borderId="19" applyAlignment="0" applyProtection="0"/>
    <xf numFmtId="178" fontId="2" fillId="4" borderId="20" applyAlignment="0" applyProtection="0"/>
    <xf numFmtId="178" fontId="2" fillId="4" borderId="21" applyAlignment="0" applyProtection="0"/>
    <xf numFmtId="178" fontId="2" fillId="4" borderId="27" applyAlignment="0" applyProtection="0"/>
    <xf numFmtId="0" fontId="28" fillId="10" borderId="20" applyNumberFormat="0" applyProtection="0">
      <alignment horizontal="right"/>
    </xf>
    <xf numFmtId="0" fontId="28" fillId="10" borderId="21" applyNumberFormat="0" applyProtection="0">
      <alignment horizontal="right"/>
    </xf>
    <xf numFmtId="0" fontId="28" fillId="10" borderId="27" applyNumberFormat="0" applyProtection="0">
      <alignment horizontal="right"/>
    </xf>
    <xf numFmtId="0" fontId="2" fillId="0" borderId="28" applyNumberFormat="0" applyFill="0" applyAlignment="0" applyProtection="0"/>
    <xf numFmtId="0" fontId="2" fillId="0" borderId="26" applyNumberFormat="0" applyFill="0" applyProtection="0">
      <alignment horizontal="center"/>
    </xf>
    <xf numFmtId="0" fontId="2" fillId="0" borderId="26" applyNumberFormat="0" applyFill="0" applyProtection="0">
      <alignment horizontal="center"/>
    </xf>
    <xf numFmtId="0" fontId="29" fillId="9" borderId="19" applyNumberFormat="0" applyProtection="0">
      <alignment horizontal="right"/>
    </xf>
    <xf numFmtId="180" fontId="29" fillId="9" borderId="19" applyProtection="0">
      <alignment horizontal="right"/>
    </xf>
    <xf numFmtId="180" fontId="29" fillId="9" borderId="25" applyProtection="0">
      <alignment horizontal="right"/>
    </xf>
    <xf numFmtId="0" fontId="29" fillId="9" borderId="19" applyNumberFormat="0" applyProtection="0">
      <alignment horizontal="right"/>
    </xf>
    <xf numFmtId="180" fontId="29" fillId="9" borderId="19" applyProtection="0">
      <alignment horizontal="right"/>
    </xf>
    <xf numFmtId="180" fontId="29" fillId="9" borderId="25" applyProtection="0">
      <alignment horizontal="right"/>
    </xf>
    <xf numFmtId="179" fontId="29" fillId="9" borderId="19" applyProtection="0">
      <alignment horizontal="right"/>
    </xf>
    <xf numFmtId="0" fontId="2" fillId="8" borderId="19" applyNumberFormat="0" applyProtection="0">
      <alignment horizontal="center"/>
    </xf>
    <xf numFmtId="178" fontId="29" fillId="9" borderId="19" applyProtection="0">
      <alignment horizontal="right"/>
    </xf>
    <xf numFmtId="0" fontId="2" fillId="8" borderId="19" applyNumberFormat="0" applyProtection="0">
      <alignment horizontal="left"/>
    </xf>
    <xf numFmtId="178" fontId="29" fillId="9" borderId="25" applyProtection="0">
      <alignment horizontal="right"/>
    </xf>
    <xf numFmtId="183" fontId="2" fillId="8" borderId="19" applyProtection="0">
      <alignment horizontal="left"/>
    </xf>
    <xf numFmtId="0" fontId="2" fillId="8" borderId="19" applyNumberFormat="0" applyProtection="0">
      <alignment horizontal="center"/>
    </xf>
    <xf numFmtId="0" fontId="2" fillId="8" borderId="19" applyNumberFormat="0" applyProtection="0">
      <alignment horizontal="left"/>
    </xf>
    <xf numFmtId="0" fontId="2" fillId="4" borderId="19" applyNumberFormat="0" applyProtection="0">
      <alignment horizontal="center"/>
    </xf>
    <xf numFmtId="183" fontId="2" fillId="8" borderId="19" applyProtection="0">
      <alignment horizontal="left"/>
    </xf>
    <xf numFmtId="0" fontId="2" fillId="4" borderId="19" applyNumberFormat="0" applyProtection="0">
      <alignment horizontal="left"/>
    </xf>
    <xf numFmtId="0" fontId="2" fillId="8" borderId="19" applyNumberFormat="0" applyProtection="0">
      <alignment horizontal="right"/>
    </xf>
    <xf numFmtId="183" fontId="2" fillId="4" borderId="19" applyProtection="0">
      <alignment horizontal="left"/>
    </xf>
    <xf numFmtId="0" fontId="2" fillId="4" borderId="19" applyNumberFormat="0" applyProtection="0">
      <alignment horizontal="center"/>
    </xf>
    <xf numFmtId="0" fontId="2" fillId="4" borderId="19" applyNumberFormat="0" applyProtection="0">
      <alignment horizontal="left"/>
    </xf>
    <xf numFmtId="183" fontId="2" fillId="4" borderId="19" applyProtection="0">
      <alignment horizontal="left"/>
    </xf>
    <xf numFmtId="0" fontId="2" fillId="4" borderId="19" applyNumberFormat="0" applyProtection="0">
      <alignment horizontal="right"/>
    </xf>
    <xf numFmtId="0" fontId="2" fillId="4" borderId="20" applyNumberFormat="0" applyAlignment="0" applyProtection="0"/>
    <xf numFmtId="0" fontId="2" fillId="4" borderId="19" applyNumberFormat="0" applyAlignment="0" applyProtection="0"/>
    <xf numFmtId="0" fontId="2" fillId="4" borderId="21" applyNumberFormat="0" applyAlignment="0" applyProtection="0"/>
    <xf numFmtId="0" fontId="2" fillId="4" borderId="22" applyNumberFormat="0" applyAlignment="0" applyProtection="0"/>
    <xf numFmtId="0" fontId="2" fillId="4" borderId="20" applyNumberFormat="0" applyAlignment="0" applyProtection="0"/>
    <xf numFmtId="0" fontId="2" fillId="4" borderId="21" applyNumberFormat="0" applyAlignment="0" applyProtection="0"/>
    <xf numFmtId="0" fontId="2" fillId="4" borderId="22" applyNumberFormat="0" applyAlignment="0" applyProtection="0"/>
    <xf numFmtId="0" fontId="2" fillId="4" borderId="23" applyNumberFormat="0" applyAlignment="0" applyProtection="0"/>
    <xf numFmtId="0" fontId="2" fillId="4" borderId="24" applyNumberFormat="0" applyAlignment="0" applyProtection="0"/>
    <xf numFmtId="0" fontId="2" fillId="4" borderId="25" applyNumberFormat="0" applyAlignment="0" applyProtection="0"/>
    <xf numFmtId="38" fontId="12" fillId="0" borderId="2"/>
    <xf numFmtId="0" fontId="2" fillId="0" borderId="30" applyNumberFormat="0" applyProtection="0">
      <alignment horizontal="left" vertical="center"/>
    </xf>
    <xf numFmtId="0" fontId="2" fillId="0" borderId="0" applyNumberFormat="0" applyFill="0" applyBorder="0" applyProtection="0">
      <alignment horizontal="left" vertical="top" wrapText="1" indent="1"/>
    </xf>
    <xf numFmtId="0" fontId="30" fillId="0" borderId="31" applyNumberFormat="0" applyProtection="0">
      <alignment horizontal="centerContinuous" vertical="center"/>
    </xf>
    <xf numFmtId="37" fontId="17" fillId="12" borderId="0" applyNumberFormat="0" applyBorder="0" applyAlignment="0" applyProtection="0"/>
    <xf numFmtId="37" fontId="17" fillId="0" borderId="0"/>
    <xf numFmtId="3" fontId="31" fillId="0" borderId="18" applyProtection="0"/>
  </cellStyleXfs>
  <cellXfs count="157">
    <xf numFmtId="0" fontId="0" fillId="0" borderId="0" xfId="0"/>
    <xf numFmtId="0" fontId="5" fillId="2" borderId="0" xfId="2" applyFont="1" applyFill="1" applyAlignment="1">
      <alignment horizontal="left" indent="2"/>
    </xf>
    <xf numFmtId="0" fontId="32" fillId="2" borderId="0" xfId="2" applyFont="1" applyFill="1"/>
    <xf numFmtId="0" fontId="33" fillId="2" borderId="0" xfId="2" applyFont="1" applyFill="1"/>
    <xf numFmtId="0" fontId="34" fillId="2" borderId="0" xfId="2" applyFont="1" applyFill="1"/>
    <xf numFmtId="0" fontId="35" fillId="2" borderId="0" xfId="2" applyFont="1" applyFill="1"/>
    <xf numFmtId="0" fontId="35" fillId="2" borderId="0" xfId="0" applyFont="1" applyFill="1"/>
    <xf numFmtId="0" fontId="36" fillId="2" borderId="0" xfId="2" applyFont="1" applyFill="1"/>
    <xf numFmtId="0" fontId="32" fillId="2" borderId="0" xfId="2" applyFont="1" applyFill="1" applyAlignment="1">
      <alignment horizontal="left" indent="1"/>
    </xf>
    <xf numFmtId="15" fontId="32" fillId="2" borderId="0" xfId="3" applyNumberFormat="1" applyFont="1" applyFill="1" applyBorder="1" applyAlignment="1">
      <alignment horizontal="left" vertical="top" indent="1"/>
    </xf>
    <xf numFmtId="0" fontId="5" fillId="2" borderId="0" xfId="4" applyFont="1" applyFill="1"/>
    <xf numFmtId="0" fontId="5" fillId="2" borderId="1" xfId="4" applyFont="1" applyFill="1" applyBorder="1" applyAlignment="1">
      <alignment horizontal="center"/>
    </xf>
    <xf numFmtId="0" fontId="37" fillId="2" borderId="0" xfId="4" applyFont="1" applyFill="1" applyAlignment="1">
      <alignment horizontal="center"/>
    </xf>
    <xf numFmtId="0" fontId="35" fillId="2" borderId="2" xfId="4" applyFont="1" applyFill="1" applyBorder="1"/>
    <xf numFmtId="10" fontId="35" fillId="2" borderId="0" xfId="4" applyNumberFormat="1" applyFont="1" applyFill="1" applyAlignment="1">
      <alignment horizontal="center"/>
    </xf>
    <xf numFmtId="10" fontId="38" fillId="2" borderId="0" xfId="4" applyNumberFormat="1" applyFont="1" applyFill="1" applyAlignment="1">
      <alignment horizontal="center"/>
    </xf>
    <xf numFmtId="5" fontId="32" fillId="2" borderId="0" xfId="4" applyNumberFormat="1" applyFont="1" applyFill="1" applyAlignment="1">
      <alignment horizontal="right"/>
    </xf>
    <xf numFmtId="164" fontId="35" fillId="2" borderId="0" xfId="4" applyNumberFormat="1" applyFont="1" applyFill="1" applyAlignment="1">
      <alignment horizontal="center"/>
    </xf>
    <xf numFmtId="9" fontId="35" fillId="2" borderId="0" xfId="0" applyNumberFormat="1" applyFont="1" applyFill="1" applyAlignment="1">
      <alignment horizontal="center"/>
    </xf>
    <xf numFmtId="0" fontId="35" fillId="2" borderId="1" xfId="4" applyFont="1" applyFill="1" applyBorder="1"/>
    <xf numFmtId="10" fontId="35" fillId="2" borderId="1" xfId="4" applyNumberFormat="1" applyFont="1" applyFill="1" applyBorder="1" applyAlignment="1">
      <alignment horizontal="center"/>
    </xf>
    <xf numFmtId="10" fontId="38" fillId="2" borderId="1" xfId="4" applyNumberFormat="1" applyFont="1" applyFill="1" applyBorder="1" applyAlignment="1">
      <alignment horizontal="center"/>
    </xf>
    <xf numFmtId="5" fontId="32" fillId="2" borderId="1" xfId="4" applyNumberFormat="1" applyFont="1" applyFill="1" applyBorder="1" applyAlignment="1">
      <alignment horizontal="right"/>
    </xf>
    <xf numFmtId="0" fontId="5" fillId="2" borderId="0" xfId="2" applyFont="1" applyFill="1"/>
    <xf numFmtId="9" fontId="5" fillId="2" borderId="0" xfId="2" applyNumberFormat="1" applyFont="1" applyFill="1" applyBorder="1" applyAlignment="1">
      <alignment horizontal="center"/>
    </xf>
    <xf numFmtId="10" fontId="5" fillId="2" borderId="0" xfId="2" applyNumberFormat="1" applyFont="1" applyFill="1" applyAlignment="1">
      <alignment horizontal="center"/>
    </xf>
    <xf numFmtId="5" fontId="5" fillId="2" borderId="0" xfId="2" applyNumberFormat="1" applyFont="1" applyFill="1" applyAlignment="1">
      <alignment horizontal="right"/>
    </xf>
    <xf numFmtId="0" fontId="5" fillId="3" borderId="0" xfId="2" applyFont="1" applyFill="1" applyBorder="1" applyAlignment="1">
      <alignment horizontal="center"/>
    </xf>
    <xf numFmtId="1" fontId="35" fillId="2" borderId="3" xfId="2" applyNumberFormat="1" applyFont="1" applyFill="1" applyBorder="1" applyAlignment="1">
      <alignment horizontal="center"/>
    </xf>
    <xf numFmtId="0" fontId="39" fillId="2" borderId="0" xfId="0" applyFont="1" applyFill="1"/>
    <xf numFmtId="0" fontId="35" fillId="3" borderId="0" xfId="2" applyFont="1" applyFill="1" applyBorder="1"/>
    <xf numFmtId="0" fontId="33" fillId="2" borderId="0" xfId="0" applyFont="1" applyFill="1" applyAlignment="1">
      <alignment horizontal="right"/>
    </xf>
    <xf numFmtId="6" fontId="5" fillId="2" borderId="0" xfId="2" applyNumberFormat="1" applyFont="1" applyFill="1"/>
    <xf numFmtId="6" fontId="32" fillId="2" borderId="0" xfId="2" applyNumberFormat="1" applyFont="1" applyFill="1"/>
    <xf numFmtId="0" fontId="33" fillId="2" borderId="0" xfId="0" applyFont="1" applyFill="1" applyAlignment="1">
      <alignment horizontal="left"/>
    </xf>
    <xf numFmtId="0" fontId="35" fillId="2" borderId="0" xfId="2" applyFont="1" applyFill="1" applyAlignment="1">
      <alignment horizontal="left" indent="1"/>
    </xf>
    <xf numFmtId="0" fontId="5" fillId="2" borderId="0" xfId="2" applyFont="1" applyFill="1" applyAlignment="1">
      <alignment horizontal="center"/>
    </xf>
    <xf numFmtId="6" fontId="35" fillId="2" borderId="0" xfId="2" applyNumberFormat="1" applyFont="1" applyFill="1"/>
    <xf numFmtId="6" fontId="35" fillId="4" borderId="0" xfId="5" applyNumberFormat="1" applyFont="1" applyFill="1"/>
    <xf numFmtId="6" fontId="35" fillId="2" borderId="1" xfId="2" applyNumberFormat="1" applyFont="1" applyFill="1" applyBorder="1"/>
    <xf numFmtId="6" fontId="35" fillId="2" borderId="1" xfId="5" applyNumberFormat="1" applyFont="1" applyFill="1" applyBorder="1"/>
    <xf numFmtId="5" fontId="5" fillId="2" borderId="0" xfId="2" applyNumberFormat="1" applyFont="1" applyFill="1"/>
    <xf numFmtId="6" fontId="5" fillId="2" borderId="0" xfId="5" applyNumberFormat="1" applyFont="1" applyFill="1"/>
    <xf numFmtId="9" fontId="40" fillId="2" borderId="0" xfId="2" applyNumberFormat="1" applyFont="1" applyFill="1"/>
    <xf numFmtId="6" fontId="35" fillId="2" borderId="0" xfId="5" applyNumberFormat="1" applyFont="1" applyFill="1"/>
    <xf numFmtId="9" fontId="5" fillId="2" borderId="4" xfId="2" applyNumberFormat="1" applyFont="1" applyFill="1" applyBorder="1"/>
    <xf numFmtId="10" fontId="5" fillId="2" borderId="5" xfId="2" applyNumberFormat="1" applyFont="1" applyFill="1" applyBorder="1"/>
    <xf numFmtId="9" fontId="5" fillId="2" borderId="0" xfId="2" applyNumberFormat="1" applyFont="1" applyFill="1"/>
    <xf numFmtId="9" fontId="32" fillId="2" borderId="0" xfId="2" applyNumberFormat="1" applyFont="1" applyFill="1"/>
    <xf numFmtId="0" fontId="5" fillId="13" borderId="0" xfId="0" applyFont="1" applyFill="1" applyAlignment="1">
      <alignment horizontal="right"/>
    </xf>
    <xf numFmtId="165" fontId="5" fillId="2" borderId="0" xfId="2" applyNumberFormat="1" applyFont="1" applyFill="1"/>
    <xf numFmtId="0" fontId="5" fillId="2" borderId="0" xfId="2" applyFont="1" applyFill="1" applyAlignment="1">
      <alignment horizontal="right"/>
    </xf>
    <xf numFmtId="6" fontId="41" fillId="2" borderId="0" xfId="2" applyNumberFormat="1" applyFont="1" applyFill="1"/>
    <xf numFmtId="0" fontId="42" fillId="14" borderId="0" xfId="0" applyFont="1" applyFill="1" applyAlignment="1">
      <alignment horizontal="right"/>
    </xf>
    <xf numFmtId="0" fontId="35" fillId="2" borderId="6" xfId="2" applyFont="1" applyFill="1" applyBorder="1"/>
    <xf numFmtId="10" fontId="35" fillId="2" borderId="2" xfId="2" applyNumberFormat="1" applyFont="1" applyFill="1" applyBorder="1"/>
    <xf numFmtId="6" fontId="35" fillId="2" borderId="2" xfId="2" applyNumberFormat="1" applyFont="1" applyFill="1" applyBorder="1"/>
    <xf numFmtId="6" fontId="35" fillId="2" borderId="2" xfId="5" applyNumberFormat="1" applyFont="1" applyFill="1" applyBorder="1"/>
    <xf numFmtId="6" fontId="35" fillId="2" borderId="7" xfId="5" applyNumberFormat="1" applyFont="1" applyFill="1" applyBorder="1"/>
    <xf numFmtId="0" fontId="35" fillId="2" borderId="0" xfId="0" applyFont="1" applyFill="1" applyAlignment="1">
      <alignment horizontal="right"/>
    </xf>
    <xf numFmtId="0" fontId="35" fillId="2" borderId="8" xfId="2" applyFont="1" applyFill="1" applyBorder="1"/>
    <xf numFmtId="10" fontId="35" fillId="2" borderId="0" xfId="2" applyNumberFormat="1" applyFont="1" applyFill="1" applyBorder="1"/>
    <xf numFmtId="6" fontId="5" fillId="2" borderId="0" xfId="2" applyNumberFormat="1" applyFont="1" applyFill="1" applyBorder="1"/>
    <xf numFmtId="6" fontId="35" fillId="2" borderId="0" xfId="5" applyNumberFormat="1" applyFont="1" applyFill="1" applyBorder="1"/>
    <xf numFmtId="6" fontId="35" fillId="2" borderId="9" xfId="5" applyNumberFormat="1" applyFont="1" applyFill="1" applyBorder="1"/>
    <xf numFmtId="6" fontId="5" fillId="2" borderId="1" xfId="2" applyNumberFormat="1" applyFont="1" applyFill="1" applyBorder="1"/>
    <xf numFmtId="6" fontId="35" fillId="2" borderId="10" xfId="5" applyNumberFormat="1" applyFont="1" applyFill="1" applyBorder="1"/>
    <xf numFmtId="6" fontId="32" fillId="2" borderId="0" xfId="2" applyNumberFormat="1" applyFont="1" applyFill="1" applyBorder="1"/>
    <xf numFmtId="6" fontId="35" fillId="2" borderId="0" xfId="2" applyNumberFormat="1" applyFont="1" applyFill="1" applyBorder="1"/>
    <xf numFmtId="0" fontId="5" fillId="2" borderId="8" xfId="2" applyFont="1" applyFill="1" applyBorder="1"/>
    <xf numFmtId="9" fontId="32" fillId="2" borderId="0" xfId="2" applyNumberFormat="1" applyFont="1" applyFill="1" applyBorder="1"/>
    <xf numFmtId="9" fontId="5" fillId="2" borderId="0" xfId="2" applyNumberFormat="1" applyFont="1" applyFill="1" applyBorder="1"/>
    <xf numFmtId="6" fontId="5" fillId="2" borderId="0" xfId="5" applyNumberFormat="1" applyFont="1" applyFill="1" applyBorder="1"/>
    <xf numFmtId="6" fontId="5" fillId="2" borderId="9" xfId="5" applyNumberFormat="1" applyFont="1" applyFill="1" applyBorder="1"/>
    <xf numFmtId="9" fontId="43" fillId="2" borderId="0" xfId="2" applyNumberFormat="1" applyFont="1" applyFill="1" applyBorder="1"/>
    <xf numFmtId="6" fontId="38" fillId="2" borderId="0" xfId="2" applyNumberFormat="1" applyFont="1" applyFill="1" applyBorder="1"/>
    <xf numFmtId="10" fontId="5" fillId="2" borderId="0" xfId="2" applyNumberFormat="1" applyFont="1" applyFill="1" applyBorder="1"/>
    <xf numFmtId="0" fontId="5" fillId="2" borderId="11" xfId="2" applyFont="1" applyFill="1" applyBorder="1"/>
    <xf numFmtId="10" fontId="5" fillId="2" borderId="1" xfId="2" applyNumberFormat="1" applyFont="1" applyFill="1" applyBorder="1"/>
    <xf numFmtId="6" fontId="5" fillId="2" borderId="1" xfId="5" applyNumberFormat="1" applyFont="1" applyFill="1" applyBorder="1"/>
    <xf numFmtId="6" fontId="5" fillId="2" borderId="10" xfId="5" applyNumberFormat="1" applyFont="1" applyFill="1" applyBorder="1"/>
    <xf numFmtId="10" fontId="35" fillId="2" borderId="0" xfId="2" applyNumberFormat="1" applyFont="1" applyFill="1"/>
    <xf numFmtId="6" fontId="35" fillId="2" borderId="0" xfId="2" applyNumberFormat="1" applyFont="1" applyFill="1" applyAlignment="1">
      <alignment horizontal="right"/>
    </xf>
    <xf numFmtId="166" fontId="35" fillId="2" borderId="0" xfId="5" applyNumberFormat="1" applyFont="1" applyFill="1"/>
    <xf numFmtId="0" fontId="42" fillId="15" borderId="0" xfId="0" applyFont="1" applyFill="1" applyAlignment="1">
      <alignment horizontal="right"/>
    </xf>
    <xf numFmtId="6" fontId="41" fillId="2" borderId="0" xfId="2" applyNumberFormat="1" applyFont="1" applyFill="1" applyAlignment="1">
      <alignment horizontal="right"/>
    </xf>
    <xf numFmtId="10" fontId="41" fillId="2" borderId="0" xfId="2" applyNumberFormat="1" applyFont="1" applyFill="1"/>
    <xf numFmtId="6" fontId="35" fillId="2" borderId="0" xfId="0" applyNumberFormat="1" applyFont="1" applyFill="1"/>
    <xf numFmtId="6" fontId="35" fillId="2" borderId="0" xfId="0" applyNumberFormat="1" applyFont="1" applyFill="1" applyBorder="1"/>
    <xf numFmtId="10" fontId="5" fillId="2" borderId="1" xfId="2" applyNumberFormat="1" applyFont="1" applyFill="1" applyBorder="1" applyAlignment="1">
      <alignment horizontal="right"/>
    </xf>
    <xf numFmtId="10" fontId="35" fillId="2" borderId="0" xfId="5" applyNumberFormat="1" applyFont="1" applyFill="1"/>
    <xf numFmtId="0" fontId="35" fillId="2" borderId="0" xfId="0" applyFont="1" applyFill="1" applyBorder="1"/>
    <xf numFmtId="0" fontId="5" fillId="2" borderId="6" xfId="2" applyFont="1" applyFill="1" applyBorder="1"/>
    <xf numFmtId="9" fontId="32" fillId="2" borderId="2" xfId="2" applyNumberFormat="1" applyFont="1" applyFill="1" applyBorder="1"/>
    <xf numFmtId="9" fontId="5" fillId="2" borderId="2" xfId="2" applyNumberFormat="1" applyFont="1" applyFill="1" applyBorder="1"/>
    <xf numFmtId="6" fontId="41" fillId="2" borderId="0" xfId="2" applyNumberFormat="1" applyFont="1" applyFill="1" applyBorder="1"/>
    <xf numFmtId="0" fontId="5" fillId="2" borderId="1" xfId="2" applyFont="1" applyFill="1" applyBorder="1"/>
    <xf numFmtId="9" fontId="35" fillId="2" borderId="0" xfId="2" applyNumberFormat="1" applyFont="1" applyFill="1"/>
    <xf numFmtId="0" fontId="40" fillId="2" borderId="0" xfId="2" applyFont="1" applyFill="1"/>
    <xf numFmtId="0" fontId="5" fillId="2" borderId="0" xfId="2" applyFont="1" applyFill="1" applyBorder="1" applyAlignment="1">
      <alignment horizontal="left"/>
    </xf>
    <xf numFmtId="0" fontId="5" fillId="2" borderId="6" xfId="2" applyFont="1" applyFill="1" applyBorder="1" applyAlignment="1">
      <alignment horizontal="left"/>
    </xf>
    <xf numFmtId="10" fontId="5" fillId="2" borderId="7" xfId="2" applyNumberFormat="1" applyFont="1" applyFill="1" applyBorder="1"/>
    <xf numFmtId="0" fontId="5" fillId="2" borderId="8" xfId="2" applyFont="1" applyFill="1" applyBorder="1" applyAlignment="1">
      <alignment horizontal="left"/>
    </xf>
    <xf numFmtId="164" fontId="5" fillId="2" borderId="0" xfId="5" applyNumberFormat="1" applyFont="1" applyFill="1" applyBorder="1"/>
    <xf numFmtId="0" fontId="5" fillId="2" borderId="11" xfId="2" applyFont="1" applyFill="1" applyBorder="1" applyAlignment="1">
      <alignment horizontal="left"/>
    </xf>
    <xf numFmtId="167" fontId="5" fillId="2" borderId="10" xfId="6" applyNumberFormat="1" applyFont="1" applyFill="1" applyBorder="1"/>
    <xf numFmtId="167" fontId="5" fillId="2" borderId="0" xfId="6" applyNumberFormat="1" applyFont="1" applyFill="1" applyBorder="1"/>
    <xf numFmtId="6" fontId="5" fillId="2" borderId="0" xfId="6" applyNumberFormat="1" applyFont="1" applyFill="1" applyBorder="1"/>
    <xf numFmtId="0" fontId="5" fillId="2" borderId="0" xfId="2" applyFont="1" applyFill="1" applyAlignment="1">
      <alignment horizontal="left"/>
    </xf>
    <xf numFmtId="0" fontId="35" fillId="2" borderId="6" xfId="2" applyFont="1" applyFill="1" applyBorder="1" applyAlignment="1">
      <alignment horizontal="left"/>
    </xf>
    <xf numFmtId="6" fontId="35" fillId="2" borderId="7" xfId="2" applyNumberFormat="1" applyFont="1" applyFill="1" applyBorder="1"/>
    <xf numFmtId="0" fontId="35" fillId="2" borderId="0" xfId="2" applyFont="1" applyFill="1" applyBorder="1"/>
    <xf numFmtId="0" fontId="35" fillId="2" borderId="8" xfId="2" applyFont="1" applyFill="1" applyBorder="1" applyAlignment="1">
      <alignment horizontal="left"/>
    </xf>
    <xf numFmtId="6" fontId="35" fillId="2" borderId="9" xfId="2" applyNumberFormat="1" applyFont="1" applyFill="1" applyBorder="1"/>
    <xf numFmtId="6" fontId="44" fillId="2" borderId="9" xfId="2" applyNumberFormat="1" applyFont="1" applyFill="1" applyBorder="1"/>
    <xf numFmtId="6" fontId="5" fillId="2" borderId="9" xfId="2" applyNumberFormat="1" applyFont="1" applyFill="1" applyBorder="1"/>
    <xf numFmtId="0" fontId="35" fillId="2" borderId="9" xfId="2" applyFont="1" applyFill="1" applyBorder="1"/>
    <xf numFmtId="10" fontId="5" fillId="2" borderId="9" xfId="2" applyNumberFormat="1" applyFont="1" applyFill="1" applyBorder="1" applyAlignment="1">
      <alignment horizontal="right"/>
    </xf>
    <xf numFmtId="10" fontId="5" fillId="2" borderId="0" xfId="2" applyNumberFormat="1" applyFont="1" applyFill="1" applyBorder="1" applyAlignment="1">
      <alignment horizontal="right"/>
    </xf>
    <xf numFmtId="6" fontId="5" fillId="2" borderId="9" xfId="5" applyNumberFormat="1" applyFont="1" applyFill="1" applyBorder="1" applyAlignment="1">
      <alignment horizontal="right"/>
    </xf>
    <xf numFmtId="164" fontId="5" fillId="2" borderId="0" xfId="5" applyNumberFormat="1" applyFont="1" applyFill="1" applyBorder="1" applyAlignment="1">
      <alignment horizontal="right"/>
    </xf>
    <xf numFmtId="164" fontId="35" fillId="2" borderId="0" xfId="5" applyNumberFormat="1" applyFont="1" applyFill="1"/>
    <xf numFmtId="0" fontId="45" fillId="2" borderId="12" xfId="2" applyFont="1" applyFill="1" applyBorder="1"/>
    <xf numFmtId="5" fontId="45" fillId="2" borderId="13" xfId="2" applyNumberFormat="1" applyFont="1" applyFill="1" applyBorder="1"/>
    <xf numFmtId="5" fontId="45" fillId="2" borderId="0" xfId="2" applyNumberFormat="1" applyFont="1" applyFill="1" applyBorder="1"/>
    <xf numFmtId="43" fontId="46" fillId="2" borderId="0" xfId="2" applyNumberFormat="1" applyFont="1" applyFill="1"/>
    <xf numFmtId="43" fontId="45" fillId="2" borderId="0" xfId="2" applyNumberFormat="1" applyFont="1" applyFill="1" applyAlignment="1">
      <alignment horizontal="right"/>
    </xf>
    <xf numFmtId="0" fontId="45" fillId="2" borderId="14" xfId="2" applyFont="1" applyFill="1" applyBorder="1"/>
    <xf numFmtId="0" fontId="46" fillId="2" borderId="15" xfId="2" applyFont="1" applyFill="1" applyBorder="1"/>
    <xf numFmtId="0" fontId="46" fillId="2" borderId="0" xfId="2" applyFont="1" applyFill="1" applyBorder="1"/>
    <xf numFmtId="0" fontId="46" fillId="2" borderId="0" xfId="2" applyFont="1" applyFill="1"/>
    <xf numFmtId="0" fontId="45" fillId="2" borderId="0" xfId="2" applyFont="1" applyFill="1" applyBorder="1"/>
    <xf numFmtId="0" fontId="35" fillId="2" borderId="0" xfId="2" applyFont="1" applyFill="1" applyAlignment="1">
      <alignment horizontal="right"/>
    </xf>
    <xf numFmtId="0" fontId="35" fillId="2" borderId="0" xfId="2" applyFont="1" applyFill="1" applyAlignment="1">
      <alignment horizontal="center"/>
    </xf>
    <xf numFmtId="10" fontId="35" fillId="2" borderId="0" xfId="2" applyNumberFormat="1" applyFont="1" applyFill="1" applyAlignment="1">
      <alignment horizontal="center"/>
    </xf>
    <xf numFmtId="10" fontId="5" fillId="2" borderId="0" xfId="2" applyNumberFormat="1" applyFont="1" applyFill="1" applyBorder="1" applyAlignment="1">
      <alignment horizontal="center"/>
    </xf>
    <xf numFmtId="9" fontId="35" fillId="2" borderId="0" xfId="1" applyFont="1" applyFill="1" applyAlignment="1">
      <alignment horizontal="center"/>
    </xf>
    <xf numFmtId="0" fontId="35" fillId="2" borderId="0" xfId="2" applyFont="1" applyFill="1" applyAlignment="1">
      <alignment horizontal="left" indent="13"/>
    </xf>
    <xf numFmtId="6" fontId="35" fillId="2" borderId="0" xfId="2" applyNumberFormat="1" applyFont="1" applyFill="1" applyAlignment="1">
      <alignment horizontal="center"/>
    </xf>
    <xf numFmtId="6" fontId="34" fillId="2" borderId="0" xfId="2" applyNumberFormat="1" applyFont="1" applyFill="1" applyAlignment="1">
      <alignment horizontal="center"/>
    </xf>
    <xf numFmtId="9" fontId="34" fillId="2" borderId="0" xfId="1" applyFont="1" applyFill="1" applyAlignment="1">
      <alignment horizontal="center"/>
    </xf>
    <xf numFmtId="0" fontId="5" fillId="2" borderId="0" xfId="2" applyFont="1" applyFill="1" applyAlignment="1">
      <alignment horizontal="left" indent="13"/>
    </xf>
    <xf numFmtId="6" fontId="5" fillId="2" borderId="0" xfId="2" applyNumberFormat="1" applyFont="1" applyFill="1" applyAlignment="1">
      <alignment horizontal="center"/>
    </xf>
    <xf numFmtId="9" fontId="5" fillId="2" borderId="0" xfId="2" applyNumberFormat="1" applyFont="1" applyFill="1" applyAlignment="1">
      <alignment horizontal="center"/>
    </xf>
    <xf numFmtId="0" fontId="36" fillId="2" borderId="0" xfId="2" applyFont="1" applyFill="1" applyAlignment="1">
      <alignment horizontal="right"/>
    </xf>
    <xf numFmtId="10" fontId="32" fillId="2" borderId="0" xfId="2" applyNumberFormat="1" applyFont="1" applyFill="1"/>
    <xf numFmtId="10" fontId="5" fillId="2" borderId="0" xfId="2" applyNumberFormat="1" applyFont="1" applyFill="1"/>
    <xf numFmtId="6" fontId="5" fillId="3" borderId="0" xfId="2" applyNumberFormat="1" applyFont="1" applyFill="1" applyAlignment="1">
      <alignment horizontal="center"/>
    </xf>
    <xf numFmtId="0" fontId="35" fillId="3" borderId="0" xfId="2" applyFont="1" applyFill="1" applyBorder="1" applyAlignment="1">
      <alignment horizontal="center"/>
    </xf>
    <xf numFmtId="6" fontId="5" fillId="3" borderId="1" xfId="2" applyNumberFormat="1" applyFont="1" applyFill="1" applyBorder="1" applyAlignment="1">
      <alignment horizontal="center"/>
    </xf>
    <xf numFmtId="6" fontId="35" fillId="3" borderId="0" xfId="2" applyNumberFormat="1" applyFont="1" applyFill="1" applyAlignment="1">
      <alignment horizontal="center"/>
    </xf>
    <xf numFmtId="6" fontId="41" fillId="3" borderId="0" xfId="2" applyNumberFormat="1" applyFont="1" applyFill="1" applyAlignment="1">
      <alignment horizontal="center"/>
    </xf>
    <xf numFmtId="6" fontId="35" fillId="3" borderId="2" xfId="2" applyNumberFormat="1" applyFont="1" applyFill="1" applyBorder="1" applyAlignment="1">
      <alignment horizontal="center"/>
    </xf>
    <xf numFmtId="6" fontId="5" fillId="3" borderId="0" xfId="2" applyNumberFormat="1" applyFont="1" applyFill="1" applyBorder="1" applyAlignment="1">
      <alignment horizontal="center"/>
    </xf>
    <xf numFmtId="6" fontId="35" fillId="3" borderId="0" xfId="2" applyNumberFormat="1" applyFont="1" applyFill="1" applyBorder="1" applyAlignment="1">
      <alignment horizontal="center"/>
    </xf>
    <xf numFmtId="6" fontId="5" fillId="3" borderId="2" xfId="2" applyNumberFormat="1" applyFont="1" applyFill="1" applyBorder="1" applyAlignment="1">
      <alignment horizontal="center"/>
    </xf>
    <xf numFmtId="9" fontId="35" fillId="2" borderId="0" xfId="2" applyNumberFormat="1" applyFont="1" applyFill="1" applyBorder="1"/>
  </cellXfs>
  <cellStyles count="456">
    <cellStyle name="_Comma" xfId="7" xr:uid="{00000000-0005-0000-0000-000000000000}"/>
    <cellStyle name="_Currency" xfId="8" xr:uid="{00000000-0005-0000-0000-000001000000}"/>
    <cellStyle name="_Multiple" xfId="9" xr:uid="{00000000-0005-0000-0000-000002000000}"/>
    <cellStyle name="Actual Date" xfId="10" xr:uid="{00000000-0005-0000-0000-000003000000}"/>
    <cellStyle name="Comma 10" xfId="5" xr:uid="{00000000-0005-0000-0000-000004000000}"/>
    <cellStyle name="Comma 10 2" xfId="11" xr:uid="{00000000-0005-0000-0000-000005000000}"/>
    <cellStyle name="Comma 12" xfId="12" xr:uid="{00000000-0005-0000-0000-000006000000}"/>
    <cellStyle name="Comma 2" xfId="13" xr:uid="{00000000-0005-0000-0000-000007000000}"/>
    <cellStyle name="Comma 2 2" xfId="14" xr:uid="{00000000-0005-0000-0000-000008000000}"/>
    <cellStyle name="Comma 3" xfId="15" xr:uid="{00000000-0005-0000-0000-000009000000}"/>
    <cellStyle name="Comma 4" xfId="16" xr:uid="{00000000-0005-0000-0000-00000A000000}"/>
    <cellStyle name="Curr?ncy [0]_Sheet1_1" xfId="17" xr:uid="{00000000-0005-0000-0000-00000B000000}"/>
    <cellStyle name="Currency 2" xfId="18" xr:uid="{00000000-0005-0000-0000-00000C000000}"/>
    <cellStyle name="Currency 2 2" xfId="19" xr:uid="{00000000-0005-0000-0000-00000D000000}"/>
    <cellStyle name="Currency 2_200_Lafayett_2-11-09 v1 (2)" xfId="6" xr:uid="{00000000-0005-0000-0000-00000E000000}"/>
    <cellStyle name="Currency 3" xfId="20" xr:uid="{00000000-0005-0000-0000-00000F000000}"/>
    <cellStyle name="Currency 4" xfId="21" xr:uid="{00000000-0005-0000-0000-000010000000}"/>
    <cellStyle name="Currency 5" xfId="22" xr:uid="{00000000-0005-0000-0000-000011000000}"/>
    <cellStyle name="Currency 6" xfId="23" xr:uid="{00000000-0005-0000-0000-000012000000}"/>
    <cellStyle name="DATE" xfId="24" xr:uid="{00000000-0005-0000-0000-000013000000}"/>
    <cellStyle name="Euro" xfId="25" xr:uid="{00000000-0005-0000-0000-000014000000}"/>
    <cellStyle name="ExtStyle 0" xfId="26" xr:uid="{00000000-0005-0000-0000-000015000000}"/>
    <cellStyle name="ExtStyle 16" xfId="27" xr:uid="{00000000-0005-0000-0000-000016000000}"/>
    <cellStyle name="ExtStyle 17" xfId="28" xr:uid="{00000000-0005-0000-0000-000017000000}"/>
    <cellStyle name="ExtStyle 19" xfId="29" xr:uid="{00000000-0005-0000-0000-000018000000}"/>
    <cellStyle name="ExtStyle 20" xfId="30" xr:uid="{00000000-0005-0000-0000-000019000000}"/>
    <cellStyle name="ExtStyle 21" xfId="31" xr:uid="{00000000-0005-0000-0000-00001A000000}"/>
    <cellStyle name="ExtStyle 22" xfId="32" xr:uid="{00000000-0005-0000-0000-00001B000000}"/>
    <cellStyle name="ExtStyle 23" xfId="33" xr:uid="{00000000-0005-0000-0000-00001C000000}"/>
    <cellStyle name="ExtStyle 29" xfId="34" xr:uid="{00000000-0005-0000-0000-00001D000000}"/>
    <cellStyle name="ExtStyle 30" xfId="35" xr:uid="{00000000-0005-0000-0000-00001E000000}"/>
    <cellStyle name="ExtStyle 31" xfId="36" xr:uid="{00000000-0005-0000-0000-00001F000000}"/>
    <cellStyle name="Fixed" xfId="37" xr:uid="{00000000-0005-0000-0000-000020000000}"/>
    <cellStyle name="FORMULA" xfId="38" xr:uid="{00000000-0005-0000-0000-000021000000}"/>
    <cellStyle name="Grey" xfId="39" xr:uid="{00000000-0005-0000-0000-000022000000}"/>
    <cellStyle name="HEADER" xfId="40" xr:uid="{00000000-0005-0000-0000-000023000000}"/>
    <cellStyle name="Heading1" xfId="41" xr:uid="{00000000-0005-0000-0000-000024000000}"/>
    <cellStyle name="Heading2" xfId="42" xr:uid="{00000000-0005-0000-0000-000025000000}"/>
    <cellStyle name="HIDE" xfId="43" xr:uid="{00000000-0005-0000-0000-000026000000}"/>
    <cellStyle name="HIGHLIGHT" xfId="44" xr:uid="{00000000-0005-0000-0000-000027000000}"/>
    <cellStyle name="Hyperlink 2" xfId="45" xr:uid="{00000000-0005-0000-0000-000028000000}"/>
    <cellStyle name="Input [yellow]" xfId="46" xr:uid="{00000000-0005-0000-0000-000029000000}"/>
    <cellStyle name="LINK" xfId="47" xr:uid="{00000000-0005-0000-0000-00002A000000}"/>
    <cellStyle name="MainData" xfId="48" xr:uid="{00000000-0005-0000-0000-00002B000000}"/>
    <cellStyle name="MajorTotal" xfId="49" xr:uid="{00000000-0005-0000-0000-00002C000000}"/>
    <cellStyle name="no dec" xfId="50" xr:uid="{00000000-0005-0000-0000-00002D000000}"/>
    <cellStyle name="Nor@„l_IRRSENS" xfId="51" xr:uid="{00000000-0005-0000-0000-00002E000000}"/>
    <cellStyle name="Normal" xfId="0" builtinId="0"/>
    <cellStyle name="Normal - Style1" xfId="52" xr:uid="{00000000-0005-0000-0000-000030000000}"/>
    <cellStyle name="Normal 10" xfId="2" xr:uid="{00000000-0005-0000-0000-000031000000}"/>
    <cellStyle name="Normal 10 2" xfId="53" xr:uid="{00000000-0005-0000-0000-000032000000}"/>
    <cellStyle name="Normal 11" xfId="3" xr:uid="{00000000-0005-0000-0000-000033000000}"/>
    <cellStyle name="Normal 12" xfId="54" xr:uid="{00000000-0005-0000-0000-000034000000}"/>
    <cellStyle name="Normal 13" xfId="55" xr:uid="{00000000-0005-0000-0000-000035000000}"/>
    <cellStyle name="Normal 14" xfId="56" xr:uid="{00000000-0005-0000-0000-000036000000}"/>
    <cellStyle name="Normal 2" xfId="57" xr:uid="{00000000-0005-0000-0000-000037000000}"/>
    <cellStyle name="Normal 2 2" xfId="4" xr:uid="{00000000-0005-0000-0000-000038000000}"/>
    <cellStyle name="Normal 2 3" xfId="58" xr:uid="{00000000-0005-0000-0000-000039000000}"/>
    <cellStyle name="Normal 2 4" xfId="59" xr:uid="{00000000-0005-0000-0000-00003A000000}"/>
    <cellStyle name="Normal 2_Clark Comparison (2)" xfId="60" xr:uid="{00000000-0005-0000-0000-00003B000000}"/>
    <cellStyle name="Normal 28" xfId="61" xr:uid="{00000000-0005-0000-0000-00003C000000}"/>
    <cellStyle name="Normal 3" xfId="62" xr:uid="{00000000-0005-0000-0000-00003D000000}"/>
    <cellStyle name="Normal 3 2" xfId="63" xr:uid="{00000000-0005-0000-0000-00003E000000}"/>
    <cellStyle name="Normal 3_Single Family Renovation and Ongoing Rental Model (JL Edited) v.11.3 BG Comments" xfId="64" xr:uid="{00000000-0005-0000-0000-00003F000000}"/>
    <cellStyle name="Normal 4" xfId="65" xr:uid="{00000000-0005-0000-0000-000040000000}"/>
    <cellStyle name="Normal 4 2" xfId="66" xr:uid="{00000000-0005-0000-0000-000041000000}"/>
    <cellStyle name="Normal 4 3" xfId="67" xr:uid="{00000000-0005-0000-0000-000042000000}"/>
    <cellStyle name="Normal 4 4" xfId="68" xr:uid="{00000000-0005-0000-0000-000043000000}"/>
    <cellStyle name="Normal 4 5" xfId="69" xr:uid="{00000000-0005-0000-0000-000044000000}"/>
    <cellStyle name="Normal 4 6" xfId="70" xr:uid="{00000000-0005-0000-0000-000045000000}"/>
    <cellStyle name="Normal 4 7" xfId="71" xr:uid="{00000000-0005-0000-0000-000046000000}"/>
    <cellStyle name="Normal 5" xfId="72" xr:uid="{00000000-0005-0000-0000-000047000000}"/>
    <cellStyle name="Normal 6" xfId="73" xr:uid="{00000000-0005-0000-0000-000048000000}"/>
    <cellStyle name="Normal 6 2" xfId="74" xr:uid="{00000000-0005-0000-0000-000049000000}"/>
    <cellStyle name="Normal 7" xfId="75" xr:uid="{00000000-0005-0000-0000-00004A000000}"/>
    <cellStyle name="Normal 8" xfId="76" xr:uid="{00000000-0005-0000-0000-00004B000000}"/>
    <cellStyle name="Normal 9" xfId="77" xr:uid="{00000000-0005-0000-0000-00004C000000}"/>
    <cellStyle name="NormalOPrint_Module_E (2)" xfId="78" xr:uid="{00000000-0005-0000-0000-00004D000000}"/>
    <cellStyle name="OVERWRITE" xfId="79" xr:uid="{00000000-0005-0000-0000-00004E000000}"/>
    <cellStyle name="Percent" xfId="1" builtinId="5"/>
    <cellStyle name="Percent [2]" xfId="80" xr:uid="{00000000-0005-0000-0000-000050000000}"/>
    <cellStyle name="Percent 2" xfId="81" xr:uid="{00000000-0005-0000-0000-000051000000}"/>
    <cellStyle name="Percent 2 2" xfId="82" xr:uid="{00000000-0005-0000-0000-000052000000}"/>
    <cellStyle name="Percent 2 2 2" xfId="83" xr:uid="{00000000-0005-0000-0000-000053000000}"/>
    <cellStyle name="Percent 3" xfId="84" xr:uid="{00000000-0005-0000-0000-000054000000}"/>
    <cellStyle name="Percent 3 2" xfId="85" xr:uid="{00000000-0005-0000-0000-000055000000}"/>
    <cellStyle name="Percent 4" xfId="86" xr:uid="{00000000-0005-0000-0000-000056000000}"/>
    <cellStyle name="Percent 4 2" xfId="87" xr:uid="{00000000-0005-0000-0000-000057000000}"/>
    <cellStyle name="Percent 4 3" xfId="88" xr:uid="{00000000-0005-0000-0000-000058000000}"/>
    <cellStyle name="Percent 4 4" xfId="89" xr:uid="{00000000-0005-0000-0000-000059000000}"/>
    <cellStyle name="Percent 4 5" xfId="90" xr:uid="{00000000-0005-0000-0000-00005A000000}"/>
    <cellStyle name="Percent 4 6" xfId="91" xr:uid="{00000000-0005-0000-0000-00005B000000}"/>
    <cellStyle name="Percent 4 7" xfId="92" xr:uid="{00000000-0005-0000-0000-00005C000000}"/>
    <cellStyle name="Percent 4 8" xfId="93" xr:uid="{00000000-0005-0000-0000-00005D000000}"/>
    <cellStyle name="Percent 5" xfId="94" xr:uid="{00000000-0005-0000-0000-00005E000000}"/>
    <cellStyle name="Percent 5 2" xfId="95" xr:uid="{00000000-0005-0000-0000-00005F000000}"/>
    <cellStyle name="Percent 6" xfId="96" xr:uid="{00000000-0005-0000-0000-000060000000}"/>
    <cellStyle name="Percent 7" xfId="97" xr:uid="{00000000-0005-0000-0000-000061000000}"/>
    <cellStyle name="Style 1256" xfId="98" xr:uid="{00000000-0005-0000-0000-000062000000}"/>
    <cellStyle name="Style 1261" xfId="99" xr:uid="{00000000-0005-0000-0000-000063000000}"/>
    <cellStyle name="Style 1263" xfId="100" xr:uid="{00000000-0005-0000-0000-000064000000}"/>
    <cellStyle name="Style 1265" xfId="101" xr:uid="{00000000-0005-0000-0000-000065000000}"/>
    <cellStyle name="Style 1267" xfId="102" xr:uid="{00000000-0005-0000-0000-000066000000}"/>
    <cellStyle name="Style 1269" xfId="103" xr:uid="{00000000-0005-0000-0000-000067000000}"/>
    <cellStyle name="Style 1271" xfId="104" xr:uid="{00000000-0005-0000-0000-000068000000}"/>
    <cellStyle name="Style 227" xfId="105" xr:uid="{00000000-0005-0000-0000-000069000000}"/>
    <cellStyle name="Style 228" xfId="106" xr:uid="{00000000-0005-0000-0000-00006A000000}"/>
    <cellStyle name="Style 229" xfId="107" xr:uid="{00000000-0005-0000-0000-00006B000000}"/>
    <cellStyle name="Style 230" xfId="108" xr:uid="{00000000-0005-0000-0000-00006C000000}"/>
    <cellStyle name="Style 231" xfId="109" xr:uid="{00000000-0005-0000-0000-00006D000000}"/>
    <cellStyle name="Style 232" xfId="110" xr:uid="{00000000-0005-0000-0000-00006E000000}"/>
    <cellStyle name="Style 233" xfId="111" xr:uid="{00000000-0005-0000-0000-00006F000000}"/>
    <cellStyle name="Style 234" xfId="112" xr:uid="{00000000-0005-0000-0000-000070000000}"/>
    <cellStyle name="Style 235" xfId="113" xr:uid="{00000000-0005-0000-0000-000071000000}"/>
    <cellStyle name="Style 236" xfId="114" xr:uid="{00000000-0005-0000-0000-000072000000}"/>
    <cellStyle name="Style 237" xfId="115" xr:uid="{00000000-0005-0000-0000-000073000000}"/>
    <cellStyle name="Style 238" xfId="116" xr:uid="{00000000-0005-0000-0000-000074000000}"/>
    <cellStyle name="Style 239" xfId="117" xr:uid="{00000000-0005-0000-0000-000075000000}"/>
    <cellStyle name="Style 240" xfId="118" xr:uid="{00000000-0005-0000-0000-000076000000}"/>
    <cellStyle name="Style 241" xfId="119" xr:uid="{00000000-0005-0000-0000-000077000000}"/>
    <cellStyle name="Style 242" xfId="120" xr:uid="{00000000-0005-0000-0000-000078000000}"/>
    <cellStyle name="Style 243" xfId="121" xr:uid="{00000000-0005-0000-0000-000079000000}"/>
    <cellStyle name="Style 244" xfId="122" xr:uid="{00000000-0005-0000-0000-00007A000000}"/>
    <cellStyle name="Style 245" xfId="123" xr:uid="{00000000-0005-0000-0000-00007B000000}"/>
    <cellStyle name="Style 246" xfId="124" xr:uid="{00000000-0005-0000-0000-00007C000000}"/>
    <cellStyle name="Style 247" xfId="125" xr:uid="{00000000-0005-0000-0000-00007D000000}"/>
    <cellStyle name="Style 248" xfId="126" xr:uid="{00000000-0005-0000-0000-00007E000000}"/>
    <cellStyle name="Style 249" xfId="127" xr:uid="{00000000-0005-0000-0000-00007F000000}"/>
    <cellStyle name="Style 250" xfId="128" xr:uid="{00000000-0005-0000-0000-000080000000}"/>
    <cellStyle name="Style 251" xfId="129" xr:uid="{00000000-0005-0000-0000-000081000000}"/>
    <cellStyle name="Style 252" xfId="130" xr:uid="{00000000-0005-0000-0000-000082000000}"/>
    <cellStyle name="Style 253" xfId="131" xr:uid="{00000000-0005-0000-0000-000083000000}"/>
    <cellStyle name="Style 254" xfId="132" xr:uid="{00000000-0005-0000-0000-000084000000}"/>
    <cellStyle name="Style 255" xfId="133" xr:uid="{00000000-0005-0000-0000-000085000000}"/>
    <cellStyle name="Style 256" xfId="134" xr:uid="{00000000-0005-0000-0000-000086000000}"/>
    <cellStyle name="Style 257" xfId="135" xr:uid="{00000000-0005-0000-0000-000087000000}"/>
    <cellStyle name="Style 258" xfId="136" xr:uid="{00000000-0005-0000-0000-000088000000}"/>
    <cellStyle name="Style 259" xfId="137" xr:uid="{00000000-0005-0000-0000-000089000000}"/>
    <cellStyle name="Style 260" xfId="138" xr:uid="{00000000-0005-0000-0000-00008A000000}"/>
    <cellStyle name="Style 307" xfId="139" xr:uid="{00000000-0005-0000-0000-00008B000000}"/>
    <cellStyle name="Style 308" xfId="140" xr:uid="{00000000-0005-0000-0000-00008C000000}"/>
    <cellStyle name="Style 309" xfId="141" xr:uid="{00000000-0005-0000-0000-00008D000000}"/>
    <cellStyle name="Style 310" xfId="142" xr:uid="{00000000-0005-0000-0000-00008E000000}"/>
    <cellStyle name="Style 311" xfId="143" xr:uid="{00000000-0005-0000-0000-00008F000000}"/>
    <cellStyle name="Style 312" xfId="144" xr:uid="{00000000-0005-0000-0000-000090000000}"/>
    <cellStyle name="Style 313" xfId="145" xr:uid="{00000000-0005-0000-0000-000091000000}"/>
    <cellStyle name="Style 314" xfId="146" xr:uid="{00000000-0005-0000-0000-000092000000}"/>
    <cellStyle name="Style 315" xfId="147" xr:uid="{00000000-0005-0000-0000-000093000000}"/>
    <cellStyle name="Style 316" xfId="148" xr:uid="{00000000-0005-0000-0000-000094000000}"/>
    <cellStyle name="Style 317" xfId="149" xr:uid="{00000000-0005-0000-0000-000095000000}"/>
    <cellStyle name="Style 318" xfId="150" xr:uid="{00000000-0005-0000-0000-000096000000}"/>
    <cellStyle name="Style 319" xfId="151" xr:uid="{00000000-0005-0000-0000-000097000000}"/>
    <cellStyle name="Style 320" xfId="152" xr:uid="{00000000-0005-0000-0000-000098000000}"/>
    <cellStyle name="Style 321" xfId="153" xr:uid="{00000000-0005-0000-0000-000099000000}"/>
    <cellStyle name="Style 322" xfId="154" xr:uid="{00000000-0005-0000-0000-00009A000000}"/>
    <cellStyle name="Style 351" xfId="155" xr:uid="{00000000-0005-0000-0000-00009B000000}"/>
    <cellStyle name="Style 352" xfId="156" xr:uid="{00000000-0005-0000-0000-00009C000000}"/>
    <cellStyle name="Style 353" xfId="157" xr:uid="{00000000-0005-0000-0000-00009D000000}"/>
    <cellStyle name="Style 354" xfId="158" xr:uid="{00000000-0005-0000-0000-00009E000000}"/>
    <cellStyle name="Style 355" xfId="159" xr:uid="{00000000-0005-0000-0000-00009F000000}"/>
    <cellStyle name="Style 356" xfId="160" xr:uid="{00000000-0005-0000-0000-0000A0000000}"/>
    <cellStyle name="Style 357" xfId="161" xr:uid="{00000000-0005-0000-0000-0000A1000000}"/>
    <cellStyle name="Style 358" xfId="162" xr:uid="{00000000-0005-0000-0000-0000A2000000}"/>
    <cellStyle name="Style 359" xfId="163" xr:uid="{00000000-0005-0000-0000-0000A3000000}"/>
    <cellStyle name="Style 360" xfId="164" xr:uid="{00000000-0005-0000-0000-0000A4000000}"/>
    <cellStyle name="Style 361" xfId="165" xr:uid="{00000000-0005-0000-0000-0000A5000000}"/>
    <cellStyle name="Style 362" xfId="166" xr:uid="{00000000-0005-0000-0000-0000A6000000}"/>
    <cellStyle name="Style 363" xfId="167" xr:uid="{00000000-0005-0000-0000-0000A7000000}"/>
    <cellStyle name="Style 364" xfId="168" xr:uid="{00000000-0005-0000-0000-0000A8000000}"/>
    <cellStyle name="Style 365" xfId="169" xr:uid="{00000000-0005-0000-0000-0000A9000000}"/>
    <cellStyle name="Style 366" xfId="170" xr:uid="{00000000-0005-0000-0000-0000AA000000}"/>
    <cellStyle name="Style 367" xfId="171" xr:uid="{00000000-0005-0000-0000-0000AB000000}"/>
    <cellStyle name="Style 368" xfId="172" xr:uid="{00000000-0005-0000-0000-0000AC000000}"/>
    <cellStyle name="Style 369" xfId="173" xr:uid="{00000000-0005-0000-0000-0000AD000000}"/>
    <cellStyle name="Style 370" xfId="174" xr:uid="{00000000-0005-0000-0000-0000AE000000}"/>
    <cellStyle name="Style 371" xfId="175" xr:uid="{00000000-0005-0000-0000-0000AF000000}"/>
    <cellStyle name="Style 372" xfId="176" xr:uid="{00000000-0005-0000-0000-0000B0000000}"/>
    <cellStyle name="Style 373" xfId="177" xr:uid="{00000000-0005-0000-0000-0000B1000000}"/>
    <cellStyle name="Style 374" xfId="178" xr:uid="{00000000-0005-0000-0000-0000B2000000}"/>
    <cellStyle name="Style 375" xfId="179" xr:uid="{00000000-0005-0000-0000-0000B3000000}"/>
    <cellStyle name="Style 376" xfId="180" xr:uid="{00000000-0005-0000-0000-0000B4000000}"/>
    <cellStyle name="Style 377" xfId="181" xr:uid="{00000000-0005-0000-0000-0000B5000000}"/>
    <cellStyle name="Style 378" xfId="182" xr:uid="{00000000-0005-0000-0000-0000B6000000}"/>
    <cellStyle name="Style 379" xfId="183" xr:uid="{00000000-0005-0000-0000-0000B7000000}"/>
    <cellStyle name="Style 380" xfId="184" xr:uid="{00000000-0005-0000-0000-0000B8000000}"/>
    <cellStyle name="Style 381" xfId="185" xr:uid="{00000000-0005-0000-0000-0000B9000000}"/>
    <cellStyle name="Style 382" xfId="186" xr:uid="{00000000-0005-0000-0000-0000BA000000}"/>
    <cellStyle name="Style 383" xfId="187" xr:uid="{00000000-0005-0000-0000-0000BB000000}"/>
    <cellStyle name="Style 384" xfId="188" xr:uid="{00000000-0005-0000-0000-0000BC000000}"/>
    <cellStyle name="Style 385" xfId="189" xr:uid="{00000000-0005-0000-0000-0000BD000000}"/>
    <cellStyle name="Style 386" xfId="190" xr:uid="{00000000-0005-0000-0000-0000BE000000}"/>
    <cellStyle name="Style 387" xfId="191" xr:uid="{00000000-0005-0000-0000-0000BF000000}"/>
    <cellStyle name="Style 388" xfId="192" xr:uid="{00000000-0005-0000-0000-0000C0000000}"/>
    <cellStyle name="Style 389" xfId="193" xr:uid="{00000000-0005-0000-0000-0000C1000000}"/>
    <cellStyle name="Style 390" xfId="194" xr:uid="{00000000-0005-0000-0000-0000C2000000}"/>
    <cellStyle name="Style 391" xfId="195" xr:uid="{00000000-0005-0000-0000-0000C3000000}"/>
    <cellStyle name="Style 392" xfId="196" xr:uid="{00000000-0005-0000-0000-0000C4000000}"/>
    <cellStyle name="Style 393" xfId="197" xr:uid="{00000000-0005-0000-0000-0000C5000000}"/>
    <cellStyle name="Style 394" xfId="198" xr:uid="{00000000-0005-0000-0000-0000C6000000}"/>
    <cellStyle name="Style 395" xfId="199" xr:uid="{00000000-0005-0000-0000-0000C7000000}"/>
    <cellStyle name="Style 396" xfId="200" xr:uid="{00000000-0005-0000-0000-0000C8000000}"/>
    <cellStyle name="Style 397" xfId="201" xr:uid="{00000000-0005-0000-0000-0000C9000000}"/>
    <cellStyle name="Style 398" xfId="202" xr:uid="{00000000-0005-0000-0000-0000CA000000}"/>
    <cellStyle name="Style 399" xfId="203" xr:uid="{00000000-0005-0000-0000-0000CB000000}"/>
    <cellStyle name="Style 400" xfId="204" xr:uid="{00000000-0005-0000-0000-0000CC000000}"/>
    <cellStyle name="Style 401" xfId="205" xr:uid="{00000000-0005-0000-0000-0000CD000000}"/>
    <cellStyle name="Style 402" xfId="206" xr:uid="{00000000-0005-0000-0000-0000CE000000}"/>
    <cellStyle name="Style 403" xfId="207" xr:uid="{00000000-0005-0000-0000-0000CF000000}"/>
    <cellStyle name="Style 404" xfId="208" xr:uid="{00000000-0005-0000-0000-0000D0000000}"/>
    <cellStyle name="Style 405" xfId="209" xr:uid="{00000000-0005-0000-0000-0000D1000000}"/>
    <cellStyle name="Style 406" xfId="210" xr:uid="{00000000-0005-0000-0000-0000D2000000}"/>
    <cellStyle name="Style 407" xfId="211" xr:uid="{00000000-0005-0000-0000-0000D3000000}"/>
    <cellStyle name="Style 408" xfId="212" xr:uid="{00000000-0005-0000-0000-0000D4000000}"/>
    <cellStyle name="Style 409" xfId="213" xr:uid="{00000000-0005-0000-0000-0000D5000000}"/>
    <cellStyle name="Style 410" xfId="214" xr:uid="{00000000-0005-0000-0000-0000D6000000}"/>
    <cellStyle name="Style 411" xfId="215" xr:uid="{00000000-0005-0000-0000-0000D7000000}"/>
    <cellStyle name="Style 439" xfId="216" xr:uid="{00000000-0005-0000-0000-0000D8000000}"/>
    <cellStyle name="Style 440" xfId="217" xr:uid="{00000000-0005-0000-0000-0000D9000000}"/>
    <cellStyle name="Style 441" xfId="218" xr:uid="{00000000-0005-0000-0000-0000DA000000}"/>
    <cellStyle name="Style 442" xfId="219" xr:uid="{00000000-0005-0000-0000-0000DB000000}"/>
    <cellStyle name="Style 443" xfId="220" xr:uid="{00000000-0005-0000-0000-0000DC000000}"/>
    <cellStyle name="Style 444" xfId="221" xr:uid="{00000000-0005-0000-0000-0000DD000000}"/>
    <cellStyle name="Style 445" xfId="222" xr:uid="{00000000-0005-0000-0000-0000DE000000}"/>
    <cellStyle name="Style 446" xfId="223" xr:uid="{00000000-0005-0000-0000-0000DF000000}"/>
    <cellStyle name="Style 447" xfId="224" xr:uid="{00000000-0005-0000-0000-0000E0000000}"/>
    <cellStyle name="Style 448" xfId="225" xr:uid="{00000000-0005-0000-0000-0000E1000000}"/>
    <cellStyle name="Style 449" xfId="226" xr:uid="{00000000-0005-0000-0000-0000E2000000}"/>
    <cellStyle name="Style 450" xfId="227" xr:uid="{00000000-0005-0000-0000-0000E3000000}"/>
    <cellStyle name="Style 451" xfId="228" xr:uid="{00000000-0005-0000-0000-0000E4000000}"/>
    <cellStyle name="Style 452" xfId="229" xr:uid="{00000000-0005-0000-0000-0000E5000000}"/>
    <cellStyle name="Style 453" xfId="230" xr:uid="{00000000-0005-0000-0000-0000E6000000}"/>
    <cellStyle name="Style 454" xfId="231" xr:uid="{00000000-0005-0000-0000-0000E7000000}"/>
    <cellStyle name="Style 459" xfId="232" xr:uid="{00000000-0005-0000-0000-0000E8000000}"/>
    <cellStyle name="Style 460" xfId="233" xr:uid="{00000000-0005-0000-0000-0000E9000000}"/>
    <cellStyle name="Style 461" xfId="234" xr:uid="{00000000-0005-0000-0000-0000EA000000}"/>
    <cellStyle name="Style 462" xfId="235" xr:uid="{00000000-0005-0000-0000-0000EB000000}"/>
    <cellStyle name="Style 463" xfId="236" xr:uid="{00000000-0005-0000-0000-0000EC000000}"/>
    <cellStyle name="Style 464" xfId="237" xr:uid="{00000000-0005-0000-0000-0000ED000000}"/>
    <cellStyle name="Style 465" xfId="238" xr:uid="{00000000-0005-0000-0000-0000EE000000}"/>
    <cellStyle name="Style 466" xfId="239" xr:uid="{00000000-0005-0000-0000-0000EF000000}"/>
    <cellStyle name="Style 467" xfId="240" xr:uid="{00000000-0005-0000-0000-0000F0000000}"/>
    <cellStyle name="Style 468" xfId="241" xr:uid="{00000000-0005-0000-0000-0000F1000000}"/>
    <cellStyle name="Style 469" xfId="242" xr:uid="{00000000-0005-0000-0000-0000F2000000}"/>
    <cellStyle name="Style 470" xfId="243" xr:uid="{00000000-0005-0000-0000-0000F3000000}"/>
    <cellStyle name="Style 471" xfId="244" xr:uid="{00000000-0005-0000-0000-0000F4000000}"/>
    <cellStyle name="Style 483" xfId="245" xr:uid="{00000000-0005-0000-0000-0000F5000000}"/>
    <cellStyle name="Style 484" xfId="246" xr:uid="{00000000-0005-0000-0000-0000F6000000}"/>
    <cellStyle name="Style 485" xfId="247" xr:uid="{00000000-0005-0000-0000-0000F7000000}"/>
    <cellStyle name="Style 486" xfId="248" xr:uid="{00000000-0005-0000-0000-0000F8000000}"/>
    <cellStyle name="Style 487" xfId="249" xr:uid="{00000000-0005-0000-0000-0000F9000000}"/>
    <cellStyle name="Style 488" xfId="250" xr:uid="{00000000-0005-0000-0000-0000FA000000}"/>
    <cellStyle name="Style 489" xfId="251" xr:uid="{00000000-0005-0000-0000-0000FB000000}"/>
    <cellStyle name="Style 490" xfId="252" xr:uid="{00000000-0005-0000-0000-0000FC000000}"/>
    <cellStyle name="Style 491" xfId="253" xr:uid="{00000000-0005-0000-0000-0000FD000000}"/>
    <cellStyle name="Style 492" xfId="254" xr:uid="{00000000-0005-0000-0000-0000FE000000}"/>
    <cellStyle name="Style 493" xfId="255" xr:uid="{00000000-0005-0000-0000-0000FF000000}"/>
    <cellStyle name="Style 494" xfId="256" xr:uid="{00000000-0005-0000-0000-000000010000}"/>
    <cellStyle name="Style 495" xfId="257" xr:uid="{00000000-0005-0000-0000-000001010000}"/>
    <cellStyle name="Style 496" xfId="258" xr:uid="{00000000-0005-0000-0000-000002010000}"/>
    <cellStyle name="Style 497" xfId="259" xr:uid="{00000000-0005-0000-0000-000003010000}"/>
    <cellStyle name="Style 498" xfId="260" xr:uid="{00000000-0005-0000-0000-000004010000}"/>
    <cellStyle name="Style 499" xfId="261" xr:uid="{00000000-0005-0000-0000-000005010000}"/>
    <cellStyle name="Style 500" xfId="262" xr:uid="{00000000-0005-0000-0000-000006010000}"/>
    <cellStyle name="Style 501" xfId="263" xr:uid="{00000000-0005-0000-0000-000007010000}"/>
    <cellStyle name="Style 502" xfId="264" xr:uid="{00000000-0005-0000-0000-000008010000}"/>
    <cellStyle name="Style 503" xfId="265" xr:uid="{00000000-0005-0000-0000-000009010000}"/>
    <cellStyle name="Style 504" xfId="266" xr:uid="{00000000-0005-0000-0000-00000A010000}"/>
    <cellStyle name="Style 514" xfId="267" xr:uid="{00000000-0005-0000-0000-00000B010000}"/>
    <cellStyle name="Style 515" xfId="268" xr:uid="{00000000-0005-0000-0000-00000C010000}"/>
    <cellStyle name="Style 516" xfId="269" xr:uid="{00000000-0005-0000-0000-00000D010000}"/>
    <cellStyle name="Style 517" xfId="270" xr:uid="{00000000-0005-0000-0000-00000E010000}"/>
    <cellStyle name="Style 518" xfId="271" xr:uid="{00000000-0005-0000-0000-00000F010000}"/>
    <cellStyle name="Style 519" xfId="272" xr:uid="{00000000-0005-0000-0000-000010010000}"/>
    <cellStyle name="Style 520" xfId="273" xr:uid="{00000000-0005-0000-0000-000011010000}"/>
    <cellStyle name="Style 521" xfId="274" xr:uid="{00000000-0005-0000-0000-000012010000}"/>
    <cellStyle name="Style 522" xfId="275" xr:uid="{00000000-0005-0000-0000-000013010000}"/>
    <cellStyle name="Style 523" xfId="276" xr:uid="{00000000-0005-0000-0000-000014010000}"/>
    <cellStyle name="Style 524" xfId="277" xr:uid="{00000000-0005-0000-0000-000015010000}"/>
    <cellStyle name="Style 525" xfId="278" xr:uid="{00000000-0005-0000-0000-000016010000}"/>
    <cellStyle name="Style 526" xfId="279" xr:uid="{00000000-0005-0000-0000-000017010000}"/>
    <cellStyle name="Style 527" xfId="280" xr:uid="{00000000-0005-0000-0000-000018010000}"/>
    <cellStyle name="Style 528" xfId="281" xr:uid="{00000000-0005-0000-0000-000019010000}"/>
    <cellStyle name="Style 529" xfId="282" xr:uid="{00000000-0005-0000-0000-00001A010000}"/>
    <cellStyle name="Style 530" xfId="283" xr:uid="{00000000-0005-0000-0000-00001B010000}"/>
    <cellStyle name="Style 531" xfId="284" xr:uid="{00000000-0005-0000-0000-00001C010000}"/>
    <cellStyle name="Style 532" xfId="285" xr:uid="{00000000-0005-0000-0000-00001D010000}"/>
    <cellStyle name="Style 533" xfId="286" xr:uid="{00000000-0005-0000-0000-00001E010000}"/>
    <cellStyle name="Style 534" xfId="287" xr:uid="{00000000-0005-0000-0000-00001F010000}"/>
    <cellStyle name="Style 535" xfId="288" xr:uid="{00000000-0005-0000-0000-000020010000}"/>
    <cellStyle name="Style 536" xfId="289" xr:uid="{00000000-0005-0000-0000-000021010000}"/>
    <cellStyle name="Style 537" xfId="290" xr:uid="{00000000-0005-0000-0000-000022010000}"/>
    <cellStyle name="Style 538" xfId="291" xr:uid="{00000000-0005-0000-0000-000023010000}"/>
    <cellStyle name="Style 541" xfId="292" xr:uid="{00000000-0005-0000-0000-000024010000}"/>
    <cellStyle name="Style 543" xfId="293" xr:uid="{00000000-0005-0000-0000-000025010000}"/>
    <cellStyle name="Style 545" xfId="294" xr:uid="{00000000-0005-0000-0000-000026010000}"/>
    <cellStyle name="Style 547" xfId="295" xr:uid="{00000000-0005-0000-0000-000027010000}"/>
    <cellStyle name="Style 552" xfId="296" xr:uid="{00000000-0005-0000-0000-000028010000}"/>
    <cellStyle name="Style 561" xfId="297" xr:uid="{00000000-0005-0000-0000-000029010000}"/>
    <cellStyle name="Style 562" xfId="298" xr:uid="{00000000-0005-0000-0000-00002A010000}"/>
    <cellStyle name="Style 563" xfId="299" xr:uid="{00000000-0005-0000-0000-00002B010000}"/>
    <cellStyle name="Style 564" xfId="300" xr:uid="{00000000-0005-0000-0000-00002C010000}"/>
    <cellStyle name="Style 565" xfId="301" xr:uid="{00000000-0005-0000-0000-00002D010000}"/>
    <cellStyle name="Style 566" xfId="302" xr:uid="{00000000-0005-0000-0000-00002E010000}"/>
    <cellStyle name="Style 567" xfId="303" xr:uid="{00000000-0005-0000-0000-00002F010000}"/>
    <cellStyle name="Style 568" xfId="304" xr:uid="{00000000-0005-0000-0000-000030010000}"/>
    <cellStyle name="Style 569" xfId="305" xr:uid="{00000000-0005-0000-0000-000031010000}"/>
    <cellStyle name="Style 582" xfId="306" xr:uid="{00000000-0005-0000-0000-000032010000}"/>
    <cellStyle name="Style 583" xfId="307" xr:uid="{00000000-0005-0000-0000-000033010000}"/>
    <cellStyle name="Style 584" xfId="308" xr:uid="{00000000-0005-0000-0000-000034010000}"/>
    <cellStyle name="Style 585" xfId="309" xr:uid="{00000000-0005-0000-0000-000035010000}"/>
    <cellStyle name="Style 586" xfId="310" xr:uid="{00000000-0005-0000-0000-000036010000}"/>
    <cellStyle name="Style 587" xfId="311" xr:uid="{00000000-0005-0000-0000-000037010000}"/>
    <cellStyle name="Style 588" xfId="312" xr:uid="{00000000-0005-0000-0000-000038010000}"/>
    <cellStyle name="Style 589" xfId="313" xr:uid="{00000000-0005-0000-0000-000039010000}"/>
    <cellStyle name="Style 590" xfId="314" xr:uid="{00000000-0005-0000-0000-00003A010000}"/>
    <cellStyle name="Style 591" xfId="315" xr:uid="{00000000-0005-0000-0000-00003B010000}"/>
    <cellStyle name="Style 592" xfId="316" xr:uid="{00000000-0005-0000-0000-00003C010000}"/>
    <cellStyle name="Style 593" xfId="317" xr:uid="{00000000-0005-0000-0000-00003D010000}"/>
    <cellStyle name="Style 594" xfId="318" xr:uid="{00000000-0005-0000-0000-00003E010000}"/>
    <cellStyle name="Style 595" xfId="319" xr:uid="{00000000-0005-0000-0000-00003F010000}"/>
    <cellStyle name="Style 596" xfId="320" xr:uid="{00000000-0005-0000-0000-000040010000}"/>
    <cellStyle name="Style 597" xfId="321" xr:uid="{00000000-0005-0000-0000-000041010000}"/>
    <cellStyle name="Style 598" xfId="322" xr:uid="{00000000-0005-0000-0000-000042010000}"/>
    <cellStyle name="Style 599" xfId="323" xr:uid="{00000000-0005-0000-0000-000043010000}"/>
    <cellStyle name="Style 609" xfId="324" xr:uid="{00000000-0005-0000-0000-000044010000}"/>
    <cellStyle name="Style 610" xfId="325" xr:uid="{00000000-0005-0000-0000-000045010000}"/>
    <cellStyle name="Style 611" xfId="326" xr:uid="{00000000-0005-0000-0000-000046010000}"/>
    <cellStyle name="Style 612" xfId="327" xr:uid="{00000000-0005-0000-0000-000047010000}"/>
    <cellStyle name="Style 613" xfId="328" xr:uid="{00000000-0005-0000-0000-000048010000}"/>
    <cellStyle name="Style 614" xfId="329" xr:uid="{00000000-0005-0000-0000-000049010000}"/>
    <cellStyle name="Style 615" xfId="330" xr:uid="{00000000-0005-0000-0000-00004A010000}"/>
    <cellStyle name="Style 616" xfId="331" xr:uid="{00000000-0005-0000-0000-00004B010000}"/>
    <cellStyle name="Style 617" xfId="332" xr:uid="{00000000-0005-0000-0000-00004C010000}"/>
    <cellStyle name="Style 618" xfId="333" xr:uid="{00000000-0005-0000-0000-00004D010000}"/>
    <cellStyle name="Style 619" xfId="334" xr:uid="{00000000-0005-0000-0000-00004E010000}"/>
    <cellStyle name="Style 620" xfId="335" xr:uid="{00000000-0005-0000-0000-00004F010000}"/>
    <cellStyle name="Style 621" xfId="336" xr:uid="{00000000-0005-0000-0000-000050010000}"/>
    <cellStyle name="Style 622" xfId="337" xr:uid="{00000000-0005-0000-0000-000051010000}"/>
    <cellStyle name="Style 623" xfId="338" xr:uid="{00000000-0005-0000-0000-000052010000}"/>
    <cellStyle name="Style 624" xfId="339" xr:uid="{00000000-0005-0000-0000-000053010000}"/>
    <cellStyle name="Style 625" xfId="340" xr:uid="{00000000-0005-0000-0000-000054010000}"/>
    <cellStyle name="Style 626" xfId="341" xr:uid="{00000000-0005-0000-0000-000055010000}"/>
    <cellStyle name="Style 627" xfId="342" xr:uid="{00000000-0005-0000-0000-000056010000}"/>
    <cellStyle name="Style 648" xfId="343" xr:uid="{00000000-0005-0000-0000-000057010000}"/>
    <cellStyle name="Style 649" xfId="344" xr:uid="{00000000-0005-0000-0000-000058010000}"/>
    <cellStyle name="Style 650" xfId="345" xr:uid="{00000000-0005-0000-0000-000059010000}"/>
    <cellStyle name="Style 651" xfId="346" xr:uid="{00000000-0005-0000-0000-00005A010000}"/>
    <cellStyle name="Style 652" xfId="347" xr:uid="{00000000-0005-0000-0000-00005B010000}"/>
    <cellStyle name="Style 653" xfId="348" xr:uid="{00000000-0005-0000-0000-00005C010000}"/>
    <cellStyle name="Style 654" xfId="349" xr:uid="{00000000-0005-0000-0000-00005D010000}"/>
    <cellStyle name="Style 655" xfId="350" xr:uid="{00000000-0005-0000-0000-00005E010000}"/>
    <cellStyle name="Style 656" xfId="351" xr:uid="{00000000-0005-0000-0000-00005F010000}"/>
    <cellStyle name="Style 657" xfId="352" xr:uid="{00000000-0005-0000-0000-000060010000}"/>
    <cellStyle name="Style 658" xfId="353" xr:uid="{00000000-0005-0000-0000-000061010000}"/>
    <cellStyle name="Style 659" xfId="354" xr:uid="{00000000-0005-0000-0000-000062010000}"/>
    <cellStyle name="Style 660" xfId="355" xr:uid="{00000000-0005-0000-0000-000063010000}"/>
    <cellStyle name="Style 661" xfId="356" xr:uid="{00000000-0005-0000-0000-000064010000}"/>
    <cellStyle name="Style 662" xfId="357" xr:uid="{00000000-0005-0000-0000-000065010000}"/>
    <cellStyle name="Style 663" xfId="358" xr:uid="{00000000-0005-0000-0000-000066010000}"/>
    <cellStyle name="Style 664" xfId="359" xr:uid="{00000000-0005-0000-0000-000067010000}"/>
    <cellStyle name="Style 665" xfId="360" xr:uid="{00000000-0005-0000-0000-000068010000}"/>
    <cellStyle name="Style 666" xfId="361" xr:uid="{00000000-0005-0000-0000-000069010000}"/>
    <cellStyle name="Style 667" xfId="362" xr:uid="{00000000-0005-0000-0000-00006A010000}"/>
    <cellStyle name="Style 668" xfId="363" xr:uid="{00000000-0005-0000-0000-00006B010000}"/>
    <cellStyle name="Style 673" xfId="364" xr:uid="{00000000-0005-0000-0000-00006C010000}"/>
    <cellStyle name="Style 675" xfId="365" xr:uid="{00000000-0005-0000-0000-00006D010000}"/>
    <cellStyle name="Style 677" xfId="366" xr:uid="{00000000-0005-0000-0000-00006E010000}"/>
    <cellStyle name="Style 679" xfId="367" xr:uid="{00000000-0005-0000-0000-00006F010000}"/>
    <cellStyle name="Style 681" xfId="368" xr:uid="{00000000-0005-0000-0000-000070010000}"/>
    <cellStyle name="Style 682" xfId="369" xr:uid="{00000000-0005-0000-0000-000071010000}"/>
    <cellStyle name="Style 683" xfId="370" xr:uid="{00000000-0005-0000-0000-000072010000}"/>
    <cellStyle name="Style 684" xfId="371" xr:uid="{00000000-0005-0000-0000-000073010000}"/>
    <cellStyle name="Style 685" xfId="372" xr:uid="{00000000-0005-0000-0000-000074010000}"/>
    <cellStyle name="Style 686" xfId="373" xr:uid="{00000000-0005-0000-0000-000075010000}"/>
    <cellStyle name="Style 687" xfId="374" xr:uid="{00000000-0005-0000-0000-000076010000}"/>
    <cellStyle name="Style 688" xfId="375" xr:uid="{00000000-0005-0000-0000-000077010000}"/>
    <cellStyle name="Style 689" xfId="376" xr:uid="{00000000-0005-0000-0000-000078010000}"/>
    <cellStyle name="Style 690" xfId="377" xr:uid="{00000000-0005-0000-0000-000079010000}"/>
    <cellStyle name="Style 691" xfId="378" xr:uid="{00000000-0005-0000-0000-00007A010000}"/>
    <cellStyle name="Style 692" xfId="379" xr:uid="{00000000-0005-0000-0000-00007B010000}"/>
    <cellStyle name="Style 693" xfId="380" xr:uid="{00000000-0005-0000-0000-00007C010000}"/>
    <cellStyle name="Style 694" xfId="381" xr:uid="{00000000-0005-0000-0000-00007D010000}"/>
    <cellStyle name="Style 695" xfId="382" xr:uid="{00000000-0005-0000-0000-00007E010000}"/>
    <cellStyle name="Style 696" xfId="383" xr:uid="{00000000-0005-0000-0000-00007F010000}"/>
    <cellStyle name="Style 697" xfId="384" xr:uid="{00000000-0005-0000-0000-000080010000}"/>
    <cellStyle name="Style 698" xfId="385" xr:uid="{00000000-0005-0000-0000-000081010000}"/>
    <cellStyle name="Style 699" xfId="386" xr:uid="{00000000-0005-0000-0000-000082010000}"/>
    <cellStyle name="Style 700" xfId="387" xr:uid="{00000000-0005-0000-0000-000083010000}"/>
    <cellStyle name="Style 701" xfId="388" xr:uid="{00000000-0005-0000-0000-000084010000}"/>
    <cellStyle name="Style 702" xfId="389" xr:uid="{00000000-0005-0000-0000-000085010000}"/>
    <cellStyle name="Style 703" xfId="390" xr:uid="{00000000-0005-0000-0000-000086010000}"/>
    <cellStyle name="Style 704" xfId="391" xr:uid="{00000000-0005-0000-0000-000087010000}"/>
    <cellStyle name="Style 713" xfId="392" xr:uid="{00000000-0005-0000-0000-000088010000}"/>
    <cellStyle name="Style 714" xfId="393" xr:uid="{00000000-0005-0000-0000-000089010000}"/>
    <cellStyle name="Style 715" xfId="394" xr:uid="{00000000-0005-0000-0000-00008A010000}"/>
    <cellStyle name="Style 716" xfId="395" xr:uid="{00000000-0005-0000-0000-00008B010000}"/>
    <cellStyle name="Style 717" xfId="396" xr:uid="{00000000-0005-0000-0000-00008C010000}"/>
    <cellStyle name="Style 718" xfId="397" xr:uid="{00000000-0005-0000-0000-00008D010000}"/>
    <cellStyle name="Style 719" xfId="398" xr:uid="{00000000-0005-0000-0000-00008E010000}"/>
    <cellStyle name="Style 720" xfId="399" xr:uid="{00000000-0005-0000-0000-00008F010000}"/>
    <cellStyle name="Style 721" xfId="400" xr:uid="{00000000-0005-0000-0000-000090010000}"/>
    <cellStyle name="Style 735" xfId="401" xr:uid="{00000000-0005-0000-0000-000091010000}"/>
    <cellStyle name="Style 736" xfId="402" xr:uid="{00000000-0005-0000-0000-000092010000}"/>
    <cellStyle name="Style 737" xfId="403" xr:uid="{00000000-0005-0000-0000-000093010000}"/>
    <cellStyle name="Style 738" xfId="404" xr:uid="{00000000-0005-0000-0000-000094010000}"/>
    <cellStyle name="Style 739" xfId="405" xr:uid="{00000000-0005-0000-0000-000095010000}"/>
    <cellStyle name="Style 740" xfId="406" xr:uid="{00000000-0005-0000-0000-000096010000}"/>
    <cellStyle name="Style 741" xfId="407" xr:uid="{00000000-0005-0000-0000-000097010000}"/>
    <cellStyle name="Style 742" xfId="408" xr:uid="{00000000-0005-0000-0000-000098010000}"/>
    <cellStyle name="Style 743" xfId="409" xr:uid="{00000000-0005-0000-0000-000099010000}"/>
    <cellStyle name="Style 773" xfId="410" xr:uid="{00000000-0005-0000-0000-00009A010000}"/>
    <cellStyle name="Style 775" xfId="411" xr:uid="{00000000-0005-0000-0000-00009B010000}"/>
    <cellStyle name="Style 777" xfId="412" xr:uid="{00000000-0005-0000-0000-00009C010000}"/>
    <cellStyle name="Style 779" xfId="413" xr:uid="{00000000-0005-0000-0000-00009D010000}"/>
    <cellStyle name="Style 812" xfId="414" xr:uid="{00000000-0005-0000-0000-00009E010000}"/>
    <cellStyle name="Style 818" xfId="415" xr:uid="{00000000-0005-0000-0000-00009F010000}"/>
    <cellStyle name="Style 819" xfId="416" xr:uid="{00000000-0005-0000-0000-0000A0010000}"/>
    <cellStyle name="Style 821" xfId="417" xr:uid="{00000000-0005-0000-0000-0000A1010000}"/>
    <cellStyle name="Style 823" xfId="418" xr:uid="{00000000-0005-0000-0000-0000A2010000}"/>
    <cellStyle name="Style 825" xfId="419" xr:uid="{00000000-0005-0000-0000-0000A3010000}"/>
    <cellStyle name="Style 827" xfId="420" xr:uid="{00000000-0005-0000-0000-0000A4010000}"/>
    <cellStyle name="Style 829" xfId="421" xr:uid="{00000000-0005-0000-0000-0000A5010000}"/>
    <cellStyle name="Style 831" xfId="422" xr:uid="{00000000-0005-0000-0000-0000A6010000}"/>
    <cellStyle name="Style 832" xfId="423" xr:uid="{00000000-0005-0000-0000-0000A7010000}"/>
    <cellStyle name="Style 833" xfId="424" xr:uid="{00000000-0005-0000-0000-0000A8010000}"/>
    <cellStyle name="Style 834" xfId="425" xr:uid="{00000000-0005-0000-0000-0000A9010000}"/>
    <cellStyle name="Style 835" xfId="426" xr:uid="{00000000-0005-0000-0000-0000AA010000}"/>
    <cellStyle name="Style 836" xfId="427" xr:uid="{00000000-0005-0000-0000-0000AB010000}"/>
    <cellStyle name="Style 838" xfId="428" xr:uid="{00000000-0005-0000-0000-0000AC010000}"/>
    <cellStyle name="Style 840" xfId="429" xr:uid="{00000000-0005-0000-0000-0000AD010000}"/>
    <cellStyle name="Style 841" xfId="430" xr:uid="{00000000-0005-0000-0000-0000AE010000}"/>
    <cellStyle name="Style 842" xfId="431" xr:uid="{00000000-0005-0000-0000-0000AF010000}"/>
    <cellStyle name="Style 843" xfId="432" xr:uid="{00000000-0005-0000-0000-0000B0010000}"/>
    <cellStyle name="Style 844" xfId="433" xr:uid="{00000000-0005-0000-0000-0000B1010000}"/>
    <cellStyle name="Style 845" xfId="434" xr:uid="{00000000-0005-0000-0000-0000B2010000}"/>
    <cellStyle name="Style 847" xfId="435" xr:uid="{00000000-0005-0000-0000-0000B3010000}"/>
    <cellStyle name="Style 849" xfId="436" xr:uid="{00000000-0005-0000-0000-0000B4010000}"/>
    <cellStyle name="Style 851" xfId="437" xr:uid="{00000000-0005-0000-0000-0000B5010000}"/>
    <cellStyle name="Style 853" xfId="438" xr:uid="{00000000-0005-0000-0000-0000B6010000}"/>
    <cellStyle name="Style 858" xfId="439" xr:uid="{00000000-0005-0000-0000-0000B7010000}"/>
    <cellStyle name="Style 859" xfId="440" xr:uid="{00000000-0005-0000-0000-0000B8010000}"/>
    <cellStyle name="Style 860" xfId="441" xr:uid="{00000000-0005-0000-0000-0000B9010000}"/>
    <cellStyle name="Style 862" xfId="442" xr:uid="{00000000-0005-0000-0000-0000BA010000}"/>
    <cellStyle name="Style 864" xfId="443" xr:uid="{00000000-0005-0000-0000-0000BB010000}"/>
    <cellStyle name="Style 866" xfId="444" xr:uid="{00000000-0005-0000-0000-0000BC010000}"/>
    <cellStyle name="Style 868" xfId="445" xr:uid="{00000000-0005-0000-0000-0000BD010000}"/>
    <cellStyle name="Style 870" xfId="446" xr:uid="{00000000-0005-0000-0000-0000BE010000}"/>
    <cellStyle name="Style 872" xfId="447" xr:uid="{00000000-0005-0000-0000-0000BF010000}"/>
    <cellStyle name="Style 874" xfId="448" xr:uid="{00000000-0005-0000-0000-0000C0010000}"/>
    <cellStyle name="SubTotal" xfId="449" xr:uid="{00000000-0005-0000-0000-0000C1010000}"/>
    <cellStyle name="TableFooter" xfId="450" xr:uid="{00000000-0005-0000-0000-0000C2010000}"/>
    <cellStyle name="TableIndent" xfId="451" xr:uid="{00000000-0005-0000-0000-0000C3010000}"/>
    <cellStyle name="TableTitle" xfId="452" xr:uid="{00000000-0005-0000-0000-0000C4010000}"/>
    <cellStyle name="Unprot" xfId="453" xr:uid="{00000000-0005-0000-0000-0000C5010000}"/>
    <cellStyle name="Unprot$" xfId="454" xr:uid="{00000000-0005-0000-0000-0000C6010000}"/>
    <cellStyle name="Unprotect" xfId="455" xr:uid="{00000000-0005-0000-0000-0000C701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FinInv\Ex20_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EFinInv\Finance\10th%20edition\Chapters\Chapter%2019%20templates\cm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EFinInv\Finance\10th%20edition\Chapters\Chapter%2019%20templates\IO-P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REIF &amp; S&amp;P"/>
      <sheetName val="REITs &amp; S&amp;P"/>
    </sheetNames>
    <sheetDataSet>
      <sheetData sheetId="0"/>
      <sheetData sheetId="1">
        <row r="11">
          <cell r="D11">
            <v>0.10256580965724643</v>
          </cell>
          <cell r="F11">
            <v>3.9374304347826112</v>
          </cell>
        </row>
        <row r="12">
          <cell r="D12">
            <v>9.9699466842594398E-2</v>
          </cell>
          <cell r="F12">
            <v>3.9434344565217412</v>
          </cell>
        </row>
        <row r="13">
          <cell r="D13">
            <v>9.6926697633896594E-2</v>
          </cell>
          <cell r="F13">
            <v>3.949438478260872</v>
          </cell>
        </row>
        <row r="14">
          <cell r="D14">
            <v>9.4255760498720725E-2</v>
          </cell>
          <cell r="F14">
            <v>3.955442500000002</v>
          </cell>
        </row>
        <row r="15">
          <cell r="D15">
            <v>9.1695554459503378E-2</v>
          </cell>
          <cell r="F15">
            <v>3.9614465217391328</v>
          </cell>
        </row>
        <row r="16">
          <cell r="D16">
            <v>8.9255608650344487E-2</v>
          </cell>
          <cell r="F16">
            <v>3.9674505434782628</v>
          </cell>
        </row>
        <row r="17">
          <cell r="D17">
            <v>8.6946048161577236E-2</v>
          </cell>
          <cell r="F17">
            <v>3.9734545652173923</v>
          </cell>
        </row>
        <row r="18">
          <cell r="D18">
            <v>8.4777529769104062E-2</v>
          </cell>
          <cell r="F18">
            <v>3.9794585869565231</v>
          </cell>
        </row>
        <row r="19">
          <cell r="D19">
            <v>8.2761141026761451E-2</v>
          </cell>
          <cell r="F19">
            <v>3.9854626086956535</v>
          </cell>
        </row>
        <row r="20">
          <cell r="D20">
            <v>8.0908256821018112E-2</v>
          </cell>
          <cell r="F20">
            <v>3.9914666304347839</v>
          </cell>
        </row>
        <row r="21">
          <cell r="D21">
            <v>7.9230349153871005E-2</v>
          </cell>
          <cell r="F21">
            <v>3.9974706521739138</v>
          </cell>
        </row>
        <row r="22">
          <cell r="D22">
            <v>7.7738748894852619E-2</v>
          </cell>
          <cell r="F22">
            <v>4.0034746739130451</v>
          </cell>
        </row>
        <row r="23">
          <cell r="D23">
            <v>7.6444362642995103E-2</v>
          </cell>
          <cell r="F23">
            <v>4.0094786956521746</v>
          </cell>
        </row>
        <row r="24">
          <cell r="D24">
            <v>7.5357353506573591E-2</v>
          </cell>
          <cell r="F24">
            <v>4.015482717391305</v>
          </cell>
        </row>
        <row r="25">
          <cell r="D25">
            <v>7.4486800995879857E-2</v>
          </cell>
          <cell r="F25">
            <v>4.0214867391304354</v>
          </cell>
        </row>
        <row r="26">
          <cell r="D26">
            <v>7.3840361355759068E-2</v>
          </cell>
          <cell r="F26">
            <v>4.0274907608695658</v>
          </cell>
        </row>
        <row r="27">
          <cell r="D27">
            <v>7.3423954232678723E-2</v>
          </cell>
          <cell r="F27">
            <v>4.0334947826086962</v>
          </cell>
        </row>
        <row r="28">
          <cell r="D28">
            <v>7.3241503211226341E-2</v>
          </cell>
          <cell r="F28">
            <v>4.0394988043478257</v>
          </cell>
        </row>
        <row r="29">
          <cell r="D29">
            <v>7.329475545754835E-2</v>
          </cell>
          <cell r="F29">
            <v>4.045502826086957</v>
          </cell>
        </row>
        <row r="30">
          <cell r="D30">
            <v>7.358319923724238E-2</v>
          </cell>
          <cell r="F30">
            <v>4.0515068478260865</v>
          </cell>
        </row>
        <row r="31">
          <cell r="D31">
            <v>7.4104088212849348E-2</v>
          </cell>
          <cell r="F31">
            <v>4.0575108695652169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171">
          <cell r="D171">
            <v>0</v>
          </cell>
          <cell r="E171">
            <v>0.19104004814636055</v>
          </cell>
        </row>
        <row r="172">
          <cell r="D172">
            <v>0.05</v>
          </cell>
          <cell r="E172">
            <v>0.17331256212247201</v>
          </cell>
        </row>
        <row r="173">
          <cell r="D173">
            <v>0.1</v>
          </cell>
          <cell r="E173">
            <v>0.16098670463276857</v>
          </cell>
        </row>
        <row r="174">
          <cell r="D174">
            <v>0.15000000000000002</v>
          </cell>
          <cell r="E174">
            <v>0.15532835618367249</v>
          </cell>
        </row>
        <row r="175">
          <cell r="D175">
            <v>0.2</v>
          </cell>
          <cell r="E175">
            <v>0.14993493952328116</v>
          </cell>
        </row>
        <row r="176">
          <cell r="D176">
            <v>0.25</v>
          </cell>
          <cell r="E176">
            <v>0.14737549187106463</v>
          </cell>
        </row>
        <row r="177">
          <cell r="D177">
            <v>0.3</v>
          </cell>
          <cell r="E177">
            <v>0.14738328611616652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60">
          <cell r="F60">
            <v>0.2</v>
          </cell>
        </row>
        <row r="135">
          <cell r="E135">
            <v>5.3792676242975117E-2</v>
          </cell>
        </row>
        <row r="136">
          <cell r="E136">
            <v>6.5681770075035173E-2</v>
          </cell>
        </row>
        <row r="137">
          <cell r="E137">
            <v>7.9037589924664753E-2</v>
          </cell>
        </row>
        <row r="138">
          <cell r="E138">
            <v>9.3672789192370182E-2</v>
          </cell>
        </row>
        <row r="139">
          <cell r="E139">
            <v>0.10935888548657445</v>
          </cell>
        </row>
        <row r="140">
          <cell r="E140">
            <v>0.12586561470778773</v>
          </cell>
        </row>
        <row r="141">
          <cell r="E141">
            <v>0.14298917762938032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N128"/>
  <sheetViews>
    <sheetView tabSelected="1" zoomScale="90" zoomScaleNormal="90" workbookViewId="0"/>
  </sheetViews>
  <sheetFormatPr defaultColWidth="9" defaultRowHeight="16" customHeight="1" x14ac:dyDescent="0.35"/>
  <cols>
    <col min="1" max="1" width="18.69140625" style="6" customWidth="1"/>
    <col min="2" max="2" width="27.15234375" style="5" customWidth="1"/>
    <col min="3" max="3" width="12" style="5" customWidth="1"/>
    <col min="4" max="4" width="7.53515625" style="5" customWidth="1"/>
    <col min="5" max="5" width="9.23046875" style="5" customWidth="1"/>
    <col min="6" max="6" width="3.4609375" style="5" customWidth="1"/>
    <col min="7" max="7" width="2.84375" style="5" customWidth="1"/>
    <col min="8" max="8" width="9.61328125" style="5" customWidth="1" collapsed="1"/>
    <col min="9" max="12" width="9.61328125" style="6" customWidth="1"/>
    <col min="13" max="16384" width="9" style="6"/>
  </cols>
  <sheetData>
    <row r="1" spans="2:14" ht="16" customHeight="1" x14ac:dyDescent="0.35">
      <c r="B1" s="4" t="s">
        <v>0</v>
      </c>
      <c r="E1" s="2"/>
      <c r="F1" s="3"/>
    </row>
    <row r="2" spans="2:14" ht="16" customHeight="1" x14ac:dyDescent="0.35">
      <c r="B2" s="7" t="s">
        <v>50</v>
      </c>
    </row>
    <row r="3" spans="2:14" ht="16" customHeight="1" x14ac:dyDescent="0.35">
      <c r="B3" s="2" t="s">
        <v>51</v>
      </c>
    </row>
    <row r="4" spans="2:14" ht="16" customHeight="1" x14ac:dyDescent="0.35">
      <c r="B4" s="8" t="s">
        <v>52</v>
      </c>
    </row>
    <row r="5" spans="2:14" ht="16" customHeight="1" x14ac:dyDescent="0.35">
      <c r="B5" s="8" t="s">
        <v>53</v>
      </c>
    </row>
    <row r="6" spans="2:14" ht="16" customHeight="1" x14ac:dyDescent="0.35">
      <c r="B6" s="9" t="s">
        <v>54</v>
      </c>
    </row>
    <row r="8" spans="2:14" ht="16" customHeight="1" x14ac:dyDescent="0.65">
      <c r="B8" s="10" t="s">
        <v>1</v>
      </c>
      <c r="C8" s="11" t="s">
        <v>2</v>
      </c>
      <c r="D8" s="11"/>
      <c r="E8" s="11" t="s">
        <v>3</v>
      </c>
      <c r="F8" s="12"/>
      <c r="G8" s="12"/>
      <c r="H8" s="6"/>
      <c r="I8" s="6" t="s">
        <v>12</v>
      </c>
      <c r="J8" s="6" t="s">
        <v>13</v>
      </c>
    </row>
    <row r="9" spans="2:14" ht="16" customHeight="1" x14ac:dyDescent="0.35">
      <c r="B9" s="13" t="s">
        <v>4</v>
      </c>
      <c r="C9" s="14">
        <f>E9/E11</f>
        <v>0.1</v>
      </c>
      <c r="D9" s="15"/>
      <c r="E9" s="16">
        <v>100</v>
      </c>
      <c r="F9" s="17"/>
      <c r="G9" s="17"/>
      <c r="H9" s="6" t="s">
        <v>15</v>
      </c>
      <c r="I9" s="18">
        <f>C36+C37</f>
        <v>0.1</v>
      </c>
      <c r="J9" s="18">
        <f>C35</f>
        <v>0.9</v>
      </c>
    </row>
    <row r="10" spans="2:14" ht="16" customHeight="1" x14ac:dyDescent="0.35">
      <c r="B10" s="19" t="s">
        <v>5</v>
      </c>
      <c r="C10" s="20">
        <f>E10/E11</f>
        <v>0.9</v>
      </c>
      <c r="D10" s="21"/>
      <c r="E10" s="22">
        <v>900</v>
      </c>
      <c r="F10" s="17"/>
      <c r="G10" s="17"/>
      <c r="H10" s="6" t="s">
        <v>16</v>
      </c>
      <c r="I10" s="18">
        <f>SUM(C50:C51)</f>
        <v>0.35</v>
      </c>
      <c r="J10" s="18">
        <f>C49</f>
        <v>0.65</v>
      </c>
    </row>
    <row r="11" spans="2:14" ht="16" customHeight="1" x14ac:dyDescent="0.35">
      <c r="B11" s="23" t="s">
        <v>6</v>
      </c>
      <c r="C11" s="24">
        <f>SUM(C9:C10)</f>
        <v>1</v>
      </c>
      <c r="D11" s="25"/>
      <c r="E11" s="26">
        <f>SUM(E9:E10)</f>
        <v>1000</v>
      </c>
      <c r="F11" s="17"/>
      <c r="G11" s="17"/>
      <c r="H11" s="6" t="s">
        <v>17</v>
      </c>
      <c r="I11" s="18">
        <f>SUM(C57:C58)</f>
        <v>0.5</v>
      </c>
      <c r="J11" s="18">
        <f>C56</f>
        <v>0.5</v>
      </c>
    </row>
    <row r="12" spans="2:14" ht="16" customHeight="1" x14ac:dyDescent="0.35">
      <c r="F12" s="17"/>
      <c r="G12" s="17"/>
      <c r="H12" s="17"/>
    </row>
    <row r="13" spans="2:14" ht="16" customHeight="1" x14ac:dyDescent="0.35">
      <c r="B13" s="5" t="s">
        <v>7</v>
      </c>
      <c r="F13" s="17"/>
      <c r="G13" s="17"/>
      <c r="H13" s="17"/>
    </row>
    <row r="14" spans="2:14" ht="16" customHeight="1" x14ac:dyDescent="0.35">
      <c r="E14" s="27" t="s">
        <v>8</v>
      </c>
      <c r="F14" s="17"/>
      <c r="G14" s="17"/>
      <c r="H14" s="28" t="s">
        <v>9</v>
      </c>
      <c r="I14" s="28" t="s">
        <v>10</v>
      </c>
      <c r="J14" s="28" t="s">
        <v>11</v>
      </c>
      <c r="K14" s="28" t="s">
        <v>48</v>
      </c>
      <c r="L14" s="28" t="s">
        <v>49</v>
      </c>
      <c r="M14" s="29"/>
      <c r="N14" s="29"/>
    </row>
    <row r="15" spans="2:14" ht="16" customHeight="1" x14ac:dyDescent="0.35">
      <c r="B15" s="6"/>
      <c r="E15" s="30"/>
      <c r="F15" s="17"/>
      <c r="G15" s="17"/>
      <c r="H15" s="17"/>
    </row>
    <row r="16" spans="2:14" ht="16" customHeight="1" x14ac:dyDescent="0.35">
      <c r="B16" s="23" t="s">
        <v>14</v>
      </c>
      <c r="D16" s="31"/>
      <c r="E16" s="147">
        <f>SUM(H16:L16)</f>
        <v>1400</v>
      </c>
      <c r="F16" s="17"/>
      <c r="G16" s="31"/>
      <c r="H16" s="32">
        <f>-E11</f>
        <v>-1000</v>
      </c>
      <c r="I16" s="33">
        <v>100</v>
      </c>
      <c r="J16" s="33">
        <v>100</v>
      </c>
      <c r="K16" s="33">
        <v>100</v>
      </c>
      <c r="L16" s="33">
        <v>2100</v>
      </c>
      <c r="M16" s="34"/>
    </row>
    <row r="17" spans="1:12" ht="16" customHeight="1" x14ac:dyDescent="0.35">
      <c r="B17" s="35" t="s">
        <v>58</v>
      </c>
      <c r="E17" s="148"/>
      <c r="F17" s="17"/>
      <c r="G17" s="17"/>
      <c r="H17" s="17"/>
    </row>
    <row r="18" spans="1:12" ht="16" customHeight="1" x14ac:dyDescent="0.35">
      <c r="E18" s="27"/>
      <c r="F18" s="36"/>
      <c r="G18" s="36"/>
      <c r="H18" s="36"/>
    </row>
    <row r="19" spans="1:12" ht="16" customHeight="1" x14ac:dyDescent="0.35">
      <c r="B19" s="5" t="s">
        <v>18</v>
      </c>
      <c r="E19" s="147">
        <f>SUM(H19:L19)</f>
        <v>-1000</v>
      </c>
      <c r="F19" s="37"/>
      <c r="G19" s="37"/>
      <c r="H19" s="38">
        <f>IF(H21&lt;0,H21,0)</f>
        <v>-1000</v>
      </c>
      <c r="I19" s="38">
        <f>IF(I21&lt;0,I21,0)</f>
        <v>0</v>
      </c>
      <c r="J19" s="38">
        <f>IF(J21&lt;0,J21,0)</f>
        <v>0</v>
      </c>
      <c r="K19" s="38">
        <f t="shared" ref="K19:L19" si="0">IF(K21&lt;0,K21,0)</f>
        <v>0</v>
      </c>
      <c r="L19" s="38">
        <f t="shared" si="0"/>
        <v>0</v>
      </c>
    </row>
    <row r="20" spans="1:12" ht="16" customHeight="1" x14ac:dyDescent="0.35">
      <c r="B20" s="5" t="s">
        <v>19</v>
      </c>
      <c r="E20" s="149">
        <f>SUM(H20:L20)</f>
        <v>2400</v>
      </c>
      <c r="F20" s="39"/>
      <c r="G20" s="39"/>
      <c r="H20" s="40">
        <f>IF(H21&gt;0,H21,0)</f>
        <v>0</v>
      </c>
      <c r="I20" s="40">
        <f>IF(I21&gt;0,I21,0)</f>
        <v>100</v>
      </c>
      <c r="J20" s="40">
        <f>IF(J21&gt;0,J21,0)</f>
        <v>100</v>
      </c>
      <c r="K20" s="40">
        <f t="shared" ref="K20:L20" si="1">IF(K21&gt;0,K21,0)</f>
        <v>100</v>
      </c>
      <c r="L20" s="40">
        <f t="shared" si="1"/>
        <v>2100</v>
      </c>
    </row>
    <row r="21" spans="1:12" ht="16" customHeight="1" x14ac:dyDescent="0.35">
      <c r="B21" s="23" t="s">
        <v>20</v>
      </c>
      <c r="C21" s="41"/>
      <c r="D21" s="41"/>
      <c r="E21" s="147">
        <f>SUM(H21:L21)</f>
        <v>1400</v>
      </c>
      <c r="F21" s="32"/>
      <c r="G21" s="32"/>
      <c r="H21" s="42">
        <f>H16</f>
        <v>-1000</v>
      </c>
      <c r="I21" s="42">
        <f>I16</f>
        <v>100</v>
      </c>
      <c r="J21" s="42">
        <f>J16</f>
        <v>100</v>
      </c>
      <c r="K21" s="42">
        <f t="shared" ref="K21:L21" si="2">K16</f>
        <v>100</v>
      </c>
      <c r="L21" s="42">
        <f t="shared" si="2"/>
        <v>2100</v>
      </c>
    </row>
    <row r="22" spans="1:12" ht="16" customHeight="1" thickBot="1" x14ac:dyDescent="0.4">
      <c r="B22" s="43"/>
      <c r="E22" s="150"/>
      <c r="F22" s="37"/>
      <c r="G22" s="37"/>
      <c r="H22" s="44"/>
      <c r="I22" s="44"/>
      <c r="J22" s="44"/>
      <c r="K22" s="44"/>
      <c r="L22" s="44"/>
    </row>
    <row r="23" spans="1:12" ht="16" customHeight="1" thickBot="1" x14ac:dyDescent="0.4">
      <c r="B23" s="45" t="s">
        <v>21</v>
      </c>
      <c r="C23" s="46">
        <f>IRR(H21:L21,0.2)</f>
        <v>0.26886755310897414</v>
      </c>
      <c r="E23" s="150"/>
      <c r="F23" s="37"/>
      <c r="G23" s="37"/>
      <c r="H23" s="44"/>
      <c r="I23" s="44"/>
      <c r="J23" s="44"/>
      <c r="K23" s="44"/>
      <c r="L23" s="44"/>
    </row>
    <row r="24" spans="1:12" ht="16" customHeight="1" x14ac:dyDescent="0.35">
      <c r="B24" s="43"/>
      <c r="E24" s="150"/>
      <c r="F24" s="37"/>
      <c r="G24" s="37"/>
      <c r="H24" s="44"/>
      <c r="I24" s="44"/>
      <c r="J24" s="44"/>
      <c r="K24" s="44"/>
      <c r="L24" s="44"/>
    </row>
    <row r="25" spans="1:12" ht="16" customHeight="1" x14ac:dyDescent="0.35">
      <c r="B25" s="43"/>
      <c r="E25" s="150"/>
      <c r="F25" s="37"/>
      <c r="G25" s="37"/>
      <c r="H25" s="44"/>
      <c r="I25" s="44"/>
      <c r="J25" s="44"/>
      <c r="K25" s="44"/>
      <c r="L25" s="44"/>
    </row>
    <row r="26" spans="1:12" ht="16" customHeight="1" x14ac:dyDescent="0.35">
      <c r="B26" s="47" t="s">
        <v>22</v>
      </c>
      <c r="E26" s="147">
        <f>SUM(H26:L26)</f>
        <v>-900</v>
      </c>
      <c r="F26" s="37"/>
      <c r="G26" s="37"/>
      <c r="H26" s="37">
        <f>-E10</f>
        <v>-900</v>
      </c>
      <c r="I26" s="33">
        <v>0</v>
      </c>
      <c r="J26" s="33">
        <v>0</v>
      </c>
      <c r="K26" s="33">
        <v>0</v>
      </c>
      <c r="L26" s="33">
        <v>0</v>
      </c>
    </row>
    <row r="27" spans="1:12" ht="16" customHeight="1" x14ac:dyDescent="0.35">
      <c r="B27" s="48"/>
      <c r="E27" s="150"/>
      <c r="F27" s="37"/>
      <c r="G27" s="37"/>
      <c r="H27" s="44"/>
      <c r="I27" s="44"/>
      <c r="J27" s="44"/>
      <c r="K27" s="44"/>
      <c r="L27" s="44"/>
    </row>
    <row r="28" spans="1:12" ht="16" customHeight="1" x14ac:dyDescent="0.35">
      <c r="A28" s="49" t="s">
        <v>55</v>
      </c>
      <c r="B28" s="50" t="s">
        <v>23</v>
      </c>
      <c r="C28" s="51" t="s">
        <v>24</v>
      </c>
      <c r="D28" s="145">
        <v>0.1</v>
      </c>
      <c r="E28" s="151"/>
      <c r="F28" s="52"/>
      <c r="G28" s="52"/>
      <c r="H28" s="44"/>
      <c r="I28" s="44"/>
      <c r="J28" s="44"/>
      <c r="K28" s="44"/>
      <c r="L28" s="44"/>
    </row>
    <row r="29" spans="1:12" ht="16" customHeight="1" x14ac:dyDescent="0.35">
      <c r="A29" s="53" t="s">
        <v>56</v>
      </c>
      <c r="B29" s="54" t="s">
        <v>25</v>
      </c>
      <c r="C29" s="55"/>
      <c r="D29" s="55"/>
      <c r="E29" s="152"/>
      <c r="F29" s="56"/>
      <c r="G29" s="56"/>
      <c r="H29" s="57">
        <f>+G33</f>
        <v>0</v>
      </c>
      <c r="I29" s="57">
        <f>+H33</f>
        <v>0</v>
      </c>
      <c r="J29" s="57">
        <f>+I33</f>
        <v>0</v>
      </c>
      <c r="K29" s="57">
        <f t="shared" ref="K29:L29" si="3">+J33</f>
        <v>0</v>
      </c>
      <c r="L29" s="58">
        <f t="shared" si="3"/>
        <v>0</v>
      </c>
    </row>
    <row r="30" spans="1:12" ht="16" customHeight="1" x14ac:dyDescent="0.35">
      <c r="A30" s="59"/>
      <c r="B30" s="60" t="s">
        <v>26</v>
      </c>
      <c r="C30" s="61"/>
      <c r="D30" s="61"/>
      <c r="E30" s="153">
        <f>SUM(H30:L30)</f>
        <v>900</v>
      </c>
      <c r="F30" s="62"/>
      <c r="G30" s="62"/>
      <c r="H30" s="63">
        <f>-H26</f>
        <v>900</v>
      </c>
      <c r="I30" s="63">
        <f>-I26</f>
        <v>0</v>
      </c>
      <c r="J30" s="63">
        <f>-J26</f>
        <v>0</v>
      </c>
      <c r="K30" s="63">
        <f t="shared" ref="K30:L30" si="4">-K26</f>
        <v>0</v>
      </c>
      <c r="L30" s="64">
        <f t="shared" si="4"/>
        <v>0</v>
      </c>
    </row>
    <row r="31" spans="1:12" ht="16" customHeight="1" x14ac:dyDescent="0.35">
      <c r="A31" s="59"/>
      <c r="B31" s="60" t="s">
        <v>27</v>
      </c>
      <c r="C31" s="61"/>
      <c r="D31" s="61"/>
      <c r="E31" s="153">
        <f t="shared" ref="E31:E60" si="5">SUM(H31:L31)</f>
        <v>0</v>
      </c>
      <c r="F31" s="62"/>
      <c r="G31" s="62"/>
      <c r="H31" s="63">
        <f>+H29*(1+$D$28)-H29</f>
        <v>0</v>
      </c>
      <c r="I31" s="63">
        <f>+I29*(1+$D$28)-I29</f>
        <v>0</v>
      </c>
      <c r="J31" s="63">
        <f>+J29*(1+$D$28)-J29</f>
        <v>0</v>
      </c>
      <c r="K31" s="63">
        <f t="shared" ref="K31:L31" si="6">+K29*(1+$D$28)-K29</f>
        <v>0</v>
      </c>
      <c r="L31" s="64">
        <f t="shared" si="6"/>
        <v>0</v>
      </c>
    </row>
    <row r="32" spans="1:12" ht="16" customHeight="1" x14ac:dyDescent="0.35">
      <c r="A32" s="59"/>
      <c r="B32" s="60" t="s">
        <v>60</v>
      </c>
      <c r="C32" s="61"/>
      <c r="D32" s="61"/>
      <c r="E32" s="149">
        <f t="shared" si="5"/>
        <v>0</v>
      </c>
      <c r="F32" s="65"/>
      <c r="G32" s="65"/>
      <c r="H32" s="40"/>
      <c r="I32" s="40"/>
      <c r="J32" s="40"/>
      <c r="K32" s="40"/>
      <c r="L32" s="66"/>
    </row>
    <row r="33" spans="1:12" ht="16" customHeight="1" x14ac:dyDescent="0.35">
      <c r="A33" s="59"/>
      <c r="B33" s="60" t="s">
        <v>28</v>
      </c>
      <c r="C33" s="61"/>
      <c r="D33" s="61"/>
      <c r="E33" s="153"/>
      <c r="F33" s="62"/>
      <c r="G33" s="67"/>
      <c r="H33" s="63"/>
      <c r="I33" s="63"/>
      <c r="J33" s="57"/>
      <c r="K33" s="57"/>
      <c r="L33" s="58"/>
    </row>
    <row r="34" spans="1:12" ht="16" customHeight="1" x14ac:dyDescent="0.35">
      <c r="A34" s="59"/>
      <c r="B34" s="60"/>
      <c r="C34" s="61"/>
      <c r="D34" s="61"/>
      <c r="E34" s="154"/>
      <c r="F34" s="68"/>
      <c r="G34" s="68"/>
      <c r="H34" s="63"/>
      <c r="I34" s="63"/>
      <c r="J34" s="63"/>
      <c r="K34" s="63"/>
      <c r="L34" s="64"/>
    </row>
    <row r="35" spans="1:12" ht="16" customHeight="1" x14ac:dyDescent="0.35">
      <c r="A35" s="59"/>
      <c r="B35" s="69" t="s">
        <v>29</v>
      </c>
      <c r="C35" s="70">
        <v>0.9</v>
      </c>
      <c r="D35" s="71"/>
      <c r="E35" s="153">
        <f t="shared" si="5"/>
        <v>0</v>
      </c>
      <c r="F35" s="62"/>
      <c r="G35" s="62"/>
      <c r="H35" s="72"/>
      <c r="I35" s="72"/>
      <c r="J35" s="72"/>
      <c r="K35" s="72"/>
      <c r="L35" s="73"/>
    </row>
    <row r="36" spans="1:12" ht="16" customHeight="1" x14ac:dyDescent="0.35">
      <c r="A36" s="59"/>
      <c r="B36" s="69" t="s">
        <v>30</v>
      </c>
      <c r="C36" s="156">
        <f>$C$9</f>
        <v>0.1</v>
      </c>
      <c r="D36" s="74"/>
      <c r="E36" s="153">
        <f t="shared" si="5"/>
        <v>0</v>
      </c>
      <c r="F36" s="75"/>
      <c r="G36" s="75"/>
      <c r="H36" s="72"/>
      <c r="I36" s="72"/>
      <c r="J36" s="72"/>
      <c r="K36" s="72"/>
      <c r="L36" s="73"/>
    </row>
    <row r="37" spans="1:12" ht="16" customHeight="1" x14ac:dyDescent="0.35">
      <c r="A37" s="59"/>
      <c r="B37" s="69" t="s">
        <v>31</v>
      </c>
      <c r="C37" s="156">
        <f>1-SUM(C35:C36)</f>
        <v>0</v>
      </c>
      <c r="D37" s="71"/>
      <c r="E37" s="153">
        <f t="shared" si="5"/>
        <v>0</v>
      </c>
      <c r="F37" s="75"/>
      <c r="G37" s="75"/>
      <c r="H37" s="72"/>
      <c r="I37" s="72"/>
      <c r="J37" s="72"/>
      <c r="K37" s="72"/>
      <c r="L37" s="73"/>
    </row>
    <row r="38" spans="1:12" ht="16" customHeight="1" x14ac:dyDescent="0.35">
      <c r="A38" s="59"/>
      <c r="B38" s="69"/>
      <c r="C38" s="76"/>
      <c r="D38" s="76"/>
      <c r="E38" s="153"/>
      <c r="F38" s="62"/>
      <c r="G38" s="62"/>
      <c r="H38" s="72"/>
      <c r="I38" s="72"/>
      <c r="J38" s="72"/>
      <c r="K38" s="72"/>
      <c r="L38" s="73"/>
    </row>
    <row r="39" spans="1:12" ht="16" customHeight="1" x14ac:dyDescent="0.35">
      <c r="A39" s="59"/>
      <c r="B39" s="77" t="s">
        <v>32</v>
      </c>
      <c r="C39" s="78"/>
      <c r="D39" s="78"/>
      <c r="E39" s="149">
        <f t="shared" si="5"/>
        <v>0</v>
      </c>
      <c r="F39" s="65"/>
      <c r="G39" s="65"/>
      <c r="H39" s="79"/>
      <c r="I39" s="79"/>
      <c r="J39" s="79"/>
      <c r="K39" s="79"/>
      <c r="L39" s="80"/>
    </row>
    <row r="40" spans="1:12" ht="16" customHeight="1" x14ac:dyDescent="0.35">
      <c r="A40" s="59"/>
      <c r="C40" s="81"/>
      <c r="D40" s="81"/>
      <c r="E40" s="150"/>
      <c r="F40" s="37"/>
      <c r="G40" s="82"/>
      <c r="H40" s="83"/>
      <c r="I40" s="44"/>
      <c r="J40" s="44"/>
      <c r="K40" s="63"/>
      <c r="L40" s="63"/>
    </row>
    <row r="41" spans="1:12" ht="16" customHeight="1" x14ac:dyDescent="0.35">
      <c r="A41" s="84" t="s">
        <v>57</v>
      </c>
      <c r="B41" s="50" t="s">
        <v>33</v>
      </c>
      <c r="C41" s="51" t="s">
        <v>24</v>
      </c>
      <c r="D41" s="145">
        <v>0.2</v>
      </c>
      <c r="E41" s="151"/>
      <c r="F41" s="52"/>
      <c r="G41" s="85"/>
      <c r="H41" s="83"/>
      <c r="I41" s="44"/>
      <c r="J41" s="44"/>
      <c r="K41" s="63"/>
      <c r="L41" s="63"/>
    </row>
    <row r="42" spans="1:12" ht="16" customHeight="1" x14ac:dyDescent="0.35">
      <c r="A42" s="59"/>
      <c r="B42" s="54" t="s">
        <v>25</v>
      </c>
      <c r="C42" s="55"/>
      <c r="D42" s="55"/>
      <c r="E42" s="152"/>
      <c r="F42" s="56"/>
      <c r="G42" s="56"/>
      <c r="H42" s="57"/>
      <c r="I42" s="57"/>
      <c r="J42" s="57"/>
      <c r="K42" s="57"/>
      <c r="L42" s="58"/>
    </row>
    <row r="43" spans="1:12" ht="16" customHeight="1" x14ac:dyDescent="0.35">
      <c r="A43" s="59"/>
      <c r="B43" s="60" t="s">
        <v>26</v>
      </c>
      <c r="C43" s="61"/>
      <c r="D43" s="61"/>
      <c r="E43" s="153">
        <f t="shared" si="5"/>
        <v>0</v>
      </c>
      <c r="F43" s="62"/>
      <c r="G43" s="62"/>
      <c r="H43" s="63"/>
      <c r="I43" s="63"/>
      <c r="J43" s="63"/>
      <c r="K43" s="63"/>
      <c r="L43" s="64"/>
    </row>
    <row r="44" spans="1:12" ht="16" customHeight="1" x14ac:dyDescent="0.35">
      <c r="A44" s="59"/>
      <c r="B44" s="60" t="s">
        <v>27</v>
      </c>
      <c r="C44" s="61"/>
      <c r="D44" s="61"/>
      <c r="E44" s="153">
        <f t="shared" si="5"/>
        <v>0</v>
      </c>
      <c r="F44" s="62"/>
      <c r="G44" s="62"/>
      <c r="H44" s="63"/>
      <c r="I44" s="63"/>
      <c r="J44" s="63"/>
      <c r="K44" s="63"/>
      <c r="L44" s="64"/>
    </row>
    <row r="45" spans="1:12" ht="16" customHeight="1" x14ac:dyDescent="0.35">
      <c r="A45" s="59"/>
      <c r="B45" s="60" t="s">
        <v>60</v>
      </c>
      <c r="C45" s="61"/>
      <c r="D45" s="61"/>
      <c r="E45" s="153">
        <f t="shared" si="5"/>
        <v>0</v>
      </c>
      <c r="F45" s="62"/>
      <c r="G45" s="62"/>
      <c r="H45" s="63"/>
      <c r="I45" s="63"/>
      <c r="J45" s="63"/>
      <c r="K45" s="63"/>
      <c r="L45" s="64"/>
    </row>
    <row r="46" spans="1:12" ht="16" customHeight="1" x14ac:dyDescent="0.35">
      <c r="A46" s="59"/>
      <c r="B46" s="60" t="s">
        <v>61</v>
      </c>
      <c r="C46" s="61"/>
      <c r="D46" s="61"/>
      <c r="E46" s="149">
        <f t="shared" si="5"/>
        <v>0</v>
      </c>
      <c r="F46" s="65"/>
      <c r="G46" s="65"/>
      <c r="H46" s="40"/>
      <c r="I46" s="40"/>
      <c r="J46" s="40"/>
      <c r="K46" s="40"/>
      <c r="L46" s="66"/>
    </row>
    <row r="47" spans="1:12" ht="16" customHeight="1" x14ac:dyDescent="0.35">
      <c r="A47" s="59"/>
      <c r="B47" s="60" t="s">
        <v>28</v>
      </c>
      <c r="C47" s="61"/>
      <c r="D47" s="61"/>
      <c r="E47" s="153"/>
      <c r="F47" s="62"/>
      <c r="G47" s="67"/>
      <c r="H47" s="63"/>
      <c r="I47" s="63"/>
      <c r="J47" s="57"/>
      <c r="K47" s="57"/>
      <c r="L47" s="58"/>
    </row>
    <row r="48" spans="1:12" ht="16" customHeight="1" x14ac:dyDescent="0.35">
      <c r="A48" s="59"/>
      <c r="B48" s="60"/>
      <c r="C48" s="61"/>
      <c r="D48" s="61"/>
      <c r="E48" s="154"/>
      <c r="F48" s="68"/>
      <c r="G48" s="68"/>
      <c r="H48" s="63"/>
      <c r="I48" s="63"/>
      <c r="J48" s="63"/>
      <c r="K48" s="63"/>
      <c r="L48" s="64"/>
    </row>
    <row r="49" spans="1:12" ht="16" customHeight="1" x14ac:dyDescent="0.35">
      <c r="A49" s="59"/>
      <c r="B49" s="69" t="s">
        <v>29</v>
      </c>
      <c r="C49" s="70">
        <v>0.65</v>
      </c>
      <c r="D49" s="71"/>
      <c r="E49" s="153">
        <f t="shared" si="5"/>
        <v>0</v>
      </c>
      <c r="F49" s="62"/>
      <c r="G49" s="62"/>
      <c r="H49" s="72"/>
      <c r="I49" s="72"/>
      <c r="J49" s="72"/>
      <c r="K49" s="72"/>
      <c r="L49" s="73"/>
    </row>
    <row r="50" spans="1:12" ht="16" customHeight="1" x14ac:dyDescent="0.35">
      <c r="A50" s="59"/>
      <c r="B50" s="69" t="s">
        <v>30</v>
      </c>
      <c r="C50" s="156">
        <f>$C$9</f>
        <v>0.1</v>
      </c>
      <c r="D50" s="71"/>
      <c r="E50" s="153">
        <f t="shared" si="5"/>
        <v>0</v>
      </c>
      <c r="F50" s="62"/>
      <c r="G50" s="62"/>
      <c r="H50" s="72"/>
      <c r="I50" s="72"/>
      <c r="J50" s="72"/>
      <c r="K50" s="72"/>
      <c r="L50" s="73"/>
    </row>
    <row r="51" spans="1:12" ht="16" customHeight="1" x14ac:dyDescent="0.35">
      <c r="A51" s="59"/>
      <c r="B51" s="69" t="s">
        <v>31</v>
      </c>
      <c r="C51" s="156">
        <f>1-SUM(C49:C50)</f>
        <v>0.25</v>
      </c>
      <c r="D51" s="71"/>
      <c r="E51" s="153">
        <f t="shared" si="5"/>
        <v>0</v>
      </c>
      <c r="F51" s="75"/>
      <c r="G51" s="75"/>
      <c r="H51" s="72"/>
      <c r="I51" s="72"/>
      <c r="J51" s="72"/>
      <c r="K51" s="72"/>
      <c r="L51" s="73"/>
    </row>
    <row r="52" spans="1:12" ht="16" customHeight="1" x14ac:dyDescent="0.35">
      <c r="A52" s="59"/>
      <c r="B52" s="69"/>
      <c r="C52" s="76"/>
      <c r="D52" s="76"/>
      <c r="E52" s="154"/>
      <c r="F52" s="62"/>
      <c r="G52" s="62"/>
      <c r="H52" s="72"/>
      <c r="I52" s="72"/>
      <c r="J52" s="72"/>
      <c r="K52" s="72"/>
      <c r="L52" s="73"/>
    </row>
    <row r="53" spans="1:12" ht="16" customHeight="1" x14ac:dyDescent="0.35">
      <c r="A53" s="59"/>
      <c r="B53" s="77" t="s">
        <v>32</v>
      </c>
      <c r="C53" s="78"/>
      <c r="D53" s="78"/>
      <c r="E53" s="149">
        <f t="shared" si="5"/>
        <v>0</v>
      </c>
      <c r="F53" s="65"/>
      <c r="G53" s="65"/>
      <c r="H53" s="79"/>
      <c r="I53" s="79"/>
      <c r="J53" s="79"/>
      <c r="K53" s="79"/>
      <c r="L53" s="80"/>
    </row>
    <row r="54" spans="1:12" ht="16" customHeight="1" x14ac:dyDescent="0.35">
      <c r="A54" s="59"/>
      <c r="C54" s="86"/>
      <c r="D54" s="86"/>
      <c r="E54" s="151"/>
      <c r="F54" s="52"/>
      <c r="G54" s="52"/>
      <c r="H54" s="83"/>
      <c r="I54" s="87"/>
      <c r="J54" s="87"/>
      <c r="K54" s="88"/>
      <c r="L54" s="88"/>
    </row>
    <row r="55" spans="1:12" ht="16" customHeight="1" x14ac:dyDescent="0.35">
      <c r="A55" s="84" t="s">
        <v>57</v>
      </c>
      <c r="B55" s="50" t="s">
        <v>34</v>
      </c>
      <c r="C55" s="89" t="s">
        <v>35</v>
      </c>
      <c r="D55" s="146">
        <f>D41</f>
        <v>0.2</v>
      </c>
      <c r="E55" s="150"/>
      <c r="F55" s="37"/>
      <c r="G55" s="37"/>
      <c r="H55" s="90"/>
      <c r="K55" s="91"/>
      <c r="L55" s="91"/>
    </row>
    <row r="56" spans="1:12" ht="16" customHeight="1" x14ac:dyDescent="0.35">
      <c r="B56" s="92" t="s">
        <v>29</v>
      </c>
      <c r="C56" s="93">
        <v>0.5</v>
      </c>
      <c r="D56" s="94"/>
      <c r="E56" s="155">
        <f t="shared" si="5"/>
        <v>0</v>
      </c>
      <c r="F56" s="56"/>
      <c r="G56" s="56"/>
      <c r="H56" s="57"/>
      <c r="I56" s="57"/>
      <c r="J56" s="57"/>
      <c r="K56" s="57"/>
      <c r="L56" s="58"/>
    </row>
    <row r="57" spans="1:12" ht="16" customHeight="1" x14ac:dyDescent="0.35">
      <c r="B57" s="69" t="s">
        <v>30</v>
      </c>
      <c r="C57" s="156">
        <f>$C$9</f>
        <v>0.1</v>
      </c>
      <c r="D57" s="71"/>
      <c r="E57" s="153">
        <f t="shared" si="5"/>
        <v>0</v>
      </c>
      <c r="F57" s="68"/>
      <c r="G57" s="68"/>
      <c r="H57" s="63"/>
      <c r="I57" s="63"/>
      <c r="J57" s="63"/>
      <c r="K57" s="63"/>
      <c r="L57" s="64"/>
    </row>
    <row r="58" spans="1:12" ht="16" customHeight="1" x14ac:dyDescent="0.35">
      <c r="B58" s="69" t="s">
        <v>31</v>
      </c>
      <c r="C58" s="156">
        <f>1-SUM(C56:C57)</f>
        <v>0.4</v>
      </c>
      <c r="D58" s="71"/>
      <c r="E58" s="153">
        <f t="shared" si="5"/>
        <v>0</v>
      </c>
      <c r="F58" s="95"/>
      <c r="G58" s="95"/>
      <c r="H58" s="63"/>
      <c r="I58" s="63"/>
      <c r="J58" s="63"/>
      <c r="K58" s="63"/>
      <c r="L58" s="64"/>
    </row>
    <row r="59" spans="1:12" ht="16" customHeight="1" x14ac:dyDescent="0.35">
      <c r="B59" s="69"/>
      <c r="C59" s="76"/>
      <c r="D59" s="76"/>
      <c r="E59" s="154"/>
      <c r="F59" s="62"/>
      <c r="G59" s="62"/>
      <c r="H59" s="72"/>
      <c r="I59" s="72"/>
      <c r="J59" s="72"/>
      <c r="K59" s="72"/>
      <c r="L59" s="73"/>
    </row>
    <row r="60" spans="1:12" ht="16" customHeight="1" x14ac:dyDescent="0.35">
      <c r="B60" s="77" t="s">
        <v>32</v>
      </c>
      <c r="C60" s="96"/>
      <c r="D60" s="96"/>
      <c r="E60" s="149">
        <f t="shared" si="5"/>
        <v>0</v>
      </c>
      <c r="F60" s="65"/>
      <c r="G60" s="65"/>
      <c r="H60" s="79"/>
      <c r="I60" s="79"/>
      <c r="J60" s="79"/>
      <c r="K60" s="79"/>
      <c r="L60" s="80"/>
    </row>
    <row r="61" spans="1:12" ht="16" customHeight="1" x14ac:dyDescent="0.35">
      <c r="E61" s="97"/>
      <c r="F61" s="37"/>
      <c r="G61" s="37"/>
      <c r="H61" s="44"/>
      <c r="I61" s="44"/>
      <c r="J61" s="44"/>
      <c r="K61" s="44"/>
      <c r="L61" s="44"/>
    </row>
    <row r="62" spans="1:12" ht="16" customHeight="1" x14ac:dyDescent="0.35">
      <c r="B62" s="98" t="s">
        <v>36</v>
      </c>
      <c r="E62" s="37"/>
      <c r="F62" s="37"/>
      <c r="G62" s="37"/>
      <c r="H62" s="28" t="s">
        <v>9</v>
      </c>
      <c r="I62" s="28" t="s">
        <v>10</v>
      </c>
      <c r="J62" s="28" t="s">
        <v>11</v>
      </c>
      <c r="K62" s="28" t="s">
        <v>48</v>
      </c>
      <c r="L62" s="28" t="s">
        <v>49</v>
      </c>
    </row>
    <row r="63" spans="1:12" ht="16" customHeight="1" x14ac:dyDescent="0.35">
      <c r="E63" s="37"/>
      <c r="F63" s="37"/>
      <c r="G63" s="37"/>
      <c r="H63" s="44"/>
    </row>
    <row r="64" spans="1:12" ht="16" customHeight="1" x14ac:dyDescent="0.35">
      <c r="B64" s="99" t="s">
        <v>37</v>
      </c>
      <c r="E64" s="37"/>
      <c r="F64" s="37"/>
      <c r="G64" s="37"/>
      <c r="H64" s="42">
        <f>H21</f>
        <v>-1000</v>
      </c>
      <c r="I64" s="42">
        <f>I21</f>
        <v>100</v>
      </c>
      <c r="J64" s="42">
        <f>J21</f>
        <v>100</v>
      </c>
      <c r="K64" s="42">
        <f t="shared" ref="K64:L64" si="7">K21</f>
        <v>100</v>
      </c>
      <c r="L64" s="42">
        <f t="shared" si="7"/>
        <v>2100</v>
      </c>
    </row>
    <row r="65" spans="2:12" ht="16" customHeight="1" x14ac:dyDescent="0.35">
      <c r="B65" s="100" t="s">
        <v>38</v>
      </c>
      <c r="C65" s="101">
        <f>IRR(H64:L64,0.01)</f>
        <v>0.26886755310061083</v>
      </c>
      <c r="D65" s="76"/>
      <c r="E65" s="62"/>
      <c r="F65" s="62"/>
      <c r="G65" s="62"/>
      <c r="H65" s="37"/>
    </row>
    <row r="66" spans="2:12" ht="16" customHeight="1" x14ac:dyDescent="0.35">
      <c r="B66" s="102" t="s">
        <v>39</v>
      </c>
      <c r="C66" s="73">
        <f>SUM(H64:L64)</f>
        <v>1400</v>
      </c>
      <c r="D66" s="103"/>
      <c r="E66" s="72"/>
      <c r="F66" s="72"/>
      <c r="G66" s="72"/>
      <c r="H66" s="37"/>
    </row>
    <row r="67" spans="2:12" ht="16" customHeight="1" x14ac:dyDescent="0.35">
      <c r="B67" s="102" t="s">
        <v>40</v>
      </c>
      <c r="C67" s="73">
        <f>-SUMIF(H64:L64,"&lt;0",H64:L64)</f>
        <v>1000</v>
      </c>
      <c r="D67" s="103"/>
      <c r="E67" s="72"/>
      <c r="F67" s="72"/>
      <c r="G67" s="72"/>
      <c r="H67" s="37"/>
    </row>
    <row r="68" spans="2:12" ht="16" customHeight="1" x14ac:dyDescent="0.35">
      <c r="B68" s="104" t="s">
        <v>41</v>
      </c>
      <c r="C68" s="105">
        <f>(C66+C67)/C67</f>
        <v>2.4</v>
      </c>
      <c r="D68" s="106"/>
      <c r="E68" s="107"/>
      <c r="F68" s="107"/>
      <c r="G68" s="107"/>
      <c r="H68" s="37"/>
    </row>
    <row r="69" spans="2:12" ht="16" customHeight="1" x14ac:dyDescent="0.35">
      <c r="E69" s="37"/>
      <c r="F69" s="37"/>
      <c r="G69" s="37"/>
      <c r="H69" s="44"/>
    </row>
    <row r="70" spans="2:12" ht="16" customHeight="1" x14ac:dyDescent="0.35">
      <c r="B70" s="108" t="s">
        <v>29</v>
      </c>
      <c r="E70" s="37"/>
      <c r="F70" s="37"/>
      <c r="G70" s="37"/>
      <c r="H70" s="42">
        <f>H35+H49+H56</f>
        <v>0</v>
      </c>
      <c r="I70" s="42">
        <f>I35+I49+I56</f>
        <v>0</v>
      </c>
      <c r="J70" s="42">
        <f>J35+J49+J56</f>
        <v>0</v>
      </c>
      <c r="K70" s="42">
        <f t="shared" ref="K70:L70" si="8">K35+K49+K56</f>
        <v>0</v>
      </c>
      <c r="L70" s="42">
        <f t="shared" si="8"/>
        <v>0</v>
      </c>
    </row>
    <row r="71" spans="2:12" ht="16" customHeight="1" x14ac:dyDescent="0.35">
      <c r="B71" s="100" t="s">
        <v>38</v>
      </c>
      <c r="C71" s="101" t="e">
        <f>IRR(H70:L70)</f>
        <v>#NUM!</v>
      </c>
      <c r="D71" s="76"/>
      <c r="E71" s="62"/>
      <c r="F71" s="62"/>
      <c r="G71" s="62"/>
      <c r="H71" s="44"/>
    </row>
    <row r="72" spans="2:12" ht="16" customHeight="1" x14ac:dyDescent="0.35">
      <c r="B72" s="102" t="s">
        <v>39</v>
      </c>
      <c r="C72" s="73">
        <f>SUM(H70:L70)</f>
        <v>0</v>
      </c>
      <c r="D72" s="103"/>
      <c r="E72" s="72"/>
      <c r="F72" s="72"/>
      <c r="G72" s="72"/>
      <c r="H72" s="44"/>
    </row>
    <row r="73" spans="2:12" ht="16" customHeight="1" x14ac:dyDescent="0.35">
      <c r="B73" s="102" t="s">
        <v>40</v>
      </c>
      <c r="C73" s="73">
        <f>-SUMIF(H70:L70,"&lt;0",H70:L70)</f>
        <v>0</v>
      </c>
      <c r="D73" s="103"/>
      <c r="E73" s="72"/>
      <c r="F73" s="72"/>
      <c r="G73" s="72"/>
      <c r="H73" s="44"/>
    </row>
    <row r="74" spans="2:12" ht="16" customHeight="1" x14ac:dyDescent="0.35">
      <c r="B74" s="104" t="s">
        <v>41</v>
      </c>
      <c r="C74" s="105" t="e">
        <f>(C72+C73)/C73</f>
        <v>#DIV/0!</v>
      </c>
      <c r="D74" s="106"/>
      <c r="E74" s="107"/>
      <c r="F74" s="107"/>
      <c r="G74" s="107"/>
      <c r="H74" s="44"/>
    </row>
    <row r="75" spans="2:12" ht="16" customHeight="1" x14ac:dyDescent="0.35">
      <c r="E75" s="37"/>
      <c r="F75" s="37"/>
      <c r="G75" s="37"/>
      <c r="H75" s="44"/>
    </row>
    <row r="76" spans="2:12" ht="16" customHeight="1" x14ac:dyDescent="0.35">
      <c r="B76" s="108" t="s">
        <v>42</v>
      </c>
      <c r="E76" s="32"/>
      <c r="F76" s="37"/>
      <c r="G76" s="37"/>
      <c r="H76" s="44"/>
    </row>
    <row r="77" spans="2:12" ht="16" customHeight="1" x14ac:dyDescent="0.35">
      <c r="B77" s="109" t="s">
        <v>43</v>
      </c>
      <c r="C77" s="110">
        <f>SUM(H77:L77)</f>
        <v>-100</v>
      </c>
      <c r="D77" s="111"/>
      <c r="E77" s="62"/>
      <c r="F77" s="68"/>
      <c r="G77" s="37"/>
      <c r="H77" s="44">
        <f>H19+H30</f>
        <v>-100</v>
      </c>
      <c r="I77" s="44">
        <f>I19+I30</f>
        <v>0</v>
      </c>
      <c r="J77" s="44">
        <f>J19+J30</f>
        <v>0</v>
      </c>
      <c r="K77" s="44">
        <f t="shared" ref="K77:L77" si="9">K19+K30</f>
        <v>0</v>
      </c>
      <c r="L77" s="44">
        <f t="shared" si="9"/>
        <v>0</v>
      </c>
    </row>
    <row r="78" spans="2:12" ht="16" customHeight="1" x14ac:dyDescent="0.35">
      <c r="B78" s="112" t="s">
        <v>30</v>
      </c>
      <c r="C78" s="113">
        <f>SUM(H78:L78)</f>
        <v>0</v>
      </c>
      <c r="D78" s="111"/>
      <c r="E78" s="62"/>
      <c r="F78" s="68"/>
      <c r="G78" s="37"/>
      <c r="H78" s="44">
        <f t="shared" ref="H78:J79" si="10">+H36+H50+H57</f>
        <v>0</v>
      </c>
      <c r="I78" s="44">
        <f t="shared" si="10"/>
        <v>0</v>
      </c>
      <c r="J78" s="44">
        <f t="shared" si="10"/>
        <v>0</v>
      </c>
      <c r="K78" s="44">
        <f t="shared" ref="K78:L78" si="11">+K36+K50+K57</f>
        <v>0</v>
      </c>
      <c r="L78" s="44">
        <f t="shared" si="11"/>
        <v>0</v>
      </c>
    </row>
    <row r="79" spans="2:12" ht="16" customHeight="1" x14ac:dyDescent="0.65">
      <c r="B79" s="112" t="s">
        <v>31</v>
      </c>
      <c r="C79" s="114">
        <f>SUM(H79:L79)</f>
        <v>0</v>
      </c>
      <c r="D79" s="111"/>
      <c r="E79" s="62"/>
      <c r="F79" s="68"/>
      <c r="G79" s="39"/>
      <c r="H79" s="40">
        <f t="shared" si="10"/>
        <v>0</v>
      </c>
      <c r="I79" s="40">
        <f t="shared" si="10"/>
        <v>0</v>
      </c>
      <c r="J79" s="40">
        <f t="shared" si="10"/>
        <v>0</v>
      </c>
      <c r="K79" s="40">
        <f t="shared" ref="K79:L79" si="12">+K37+K51+K58</f>
        <v>0</v>
      </c>
      <c r="L79" s="40">
        <f t="shared" si="12"/>
        <v>0</v>
      </c>
    </row>
    <row r="80" spans="2:12" ht="16" customHeight="1" x14ac:dyDescent="0.35">
      <c r="B80" s="102" t="s">
        <v>39</v>
      </c>
      <c r="C80" s="115">
        <f>SUM(H80:L80)</f>
        <v>-100</v>
      </c>
      <c r="D80" s="111"/>
      <c r="E80" s="71"/>
      <c r="F80" s="62"/>
      <c r="G80" s="32"/>
      <c r="H80" s="42">
        <f>SUM(H77:H79)</f>
        <v>-100</v>
      </c>
      <c r="I80" s="42">
        <f>SUM(I77:I79)</f>
        <v>0</v>
      </c>
      <c r="J80" s="42">
        <f>SUM(J77:J79)</f>
        <v>0</v>
      </c>
      <c r="K80" s="42">
        <f t="shared" ref="K80:L80" si="13">SUM(K77:K79)</f>
        <v>0</v>
      </c>
      <c r="L80" s="42">
        <f t="shared" si="13"/>
        <v>0</v>
      </c>
    </row>
    <row r="81" spans="2:12" ht="16" customHeight="1" x14ac:dyDescent="0.35">
      <c r="B81" s="102"/>
      <c r="C81" s="116"/>
      <c r="D81" s="111"/>
      <c r="E81" s="37"/>
      <c r="F81" s="37"/>
      <c r="G81" s="37"/>
      <c r="H81" s="42"/>
    </row>
    <row r="82" spans="2:12" ht="16" customHeight="1" x14ac:dyDescent="0.35">
      <c r="B82" s="102" t="s">
        <v>38</v>
      </c>
      <c r="C82" s="117" t="e">
        <f>IF(C9=0,"NA",(IRR(H80:L80,0.01)))</f>
        <v>#NUM!</v>
      </c>
      <c r="D82" s="118"/>
      <c r="E82" s="62"/>
      <c r="F82" s="62"/>
      <c r="G82" s="62"/>
      <c r="H82" s="44"/>
    </row>
    <row r="83" spans="2:12" ht="16" customHeight="1" x14ac:dyDescent="0.35">
      <c r="B83" s="102" t="s">
        <v>40</v>
      </c>
      <c r="C83" s="119">
        <f ca="1">IF(C9=0,"NA",-SUMIF(H80:L80,"&lt;0",H80:J80))</f>
        <v>100</v>
      </c>
      <c r="D83" s="120"/>
      <c r="E83" s="72"/>
      <c r="F83" s="72"/>
      <c r="G83" s="72"/>
      <c r="H83" s="44"/>
    </row>
    <row r="84" spans="2:12" ht="16" customHeight="1" x14ac:dyDescent="0.35">
      <c r="B84" s="104" t="s">
        <v>41</v>
      </c>
      <c r="C84" s="105">
        <f ca="1">(C80+C83)/C83</f>
        <v>0</v>
      </c>
      <c r="D84" s="106"/>
      <c r="E84" s="107"/>
      <c r="F84" s="107"/>
      <c r="G84" s="107"/>
      <c r="H84" s="44"/>
    </row>
    <row r="85" spans="2:12" ht="16" customHeight="1" thickBot="1" x14ac:dyDescent="0.4">
      <c r="H85" s="121"/>
    </row>
    <row r="86" spans="2:12" ht="16" customHeight="1" x14ac:dyDescent="0.35">
      <c r="B86" s="122" t="s">
        <v>44</v>
      </c>
      <c r="C86" s="123">
        <f>+SUM(H21:L21)-C72-C80</f>
        <v>1500</v>
      </c>
      <c r="D86" s="124"/>
      <c r="E86" s="37"/>
      <c r="F86" s="125"/>
      <c r="G86" s="126"/>
      <c r="H86" s="32">
        <f>H64-H70-H80</f>
        <v>-900</v>
      </c>
      <c r="I86" s="32">
        <f>I64-I70-I80</f>
        <v>100</v>
      </c>
      <c r="J86" s="32">
        <f>J64-J70-J80</f>
        <v>100</v>
      </c>
      <c r="K86" s="32">
        <f t="shared" ref="K86:L86" si="14">K64-K70-K80</f>
        <v>100</v>
      </c>
      <c r="L86" s="32">
        <f t="shared" si="14"/>
        <v>2100</v>
      </c>
    </row>
    <row r="87" spans="2:12" ht="16" customHeight="1" thickBot="1" x14ac:dyDescent="0.4">
      <c r="B87" s="127" t="s">
        <v>45</v>
      </c>
      <c r="C87" s="128"/>
      <c r="D87" s="129"/>
      <c r="E87" s="130"/>
      <c r="F87" s="130"/>
      <c r="G87" s="130"/>
    </row>
    <row r="88" spans="2:12" ht="16" customHeight="1" x14ac:dyDescent="0.35">
      <c r="B88" s="131"/>
      <c r="C88" s="129"/>
      <c r="D88" s="129"/>
      <c r="E88" s="130"/>
      <c r="F88" s="130"/>
      <c r="G88" s="130"/>
    </row>
    <row r="89" spans="2:12" ht="16" customHeight="1" x14ac:dyDescent="0.35">
      <c r="B89" s="23" t="s">
        <v>59</v>
      </c>
      <c r="F89" s="132"/>
      <c r="G89" s="132"/>
    </row>
    <row r="90" spans="2:12" ht="16" customHeight="1" x14ac:dyDescent="0.35">
      <c r="B90" s="23"/>
      <c r="C90" s="133" t="s">
        <v>46</v>
      </c>
      <c r="D90" s="133"/>
      <c r="E90" s="133" t="s">
        <v>47</v>
      </c>
      <c r="F90" s="132"/>
      <c r="G90" s="132"/>
    </row>
    <row r="91" spans="2:12" ht="16" customHeight="1" x14ac:dyDescent="0.35">
      <c r="B91" s="132" t="s">
        <v>15</v>
      </c>
      <c r="C91" s="134">
        <f>D28</f>
        <v>0.1</v>
      </c>
      <c r="D91" s="134"/>
      <c r="E91" s="135" t="e">
        <f>IRR(H91:L91,0.01)</f>
        <v>#NUM!</v>
      </c>
      <c r="F91" s="81"/>
      <c r="G91" s="81"/>
      <c r="H91" s="37">
        <f>-(H30+H32)</f>
        <v>-900</v>
      </c>
      <c r="I91" s="37">
        <f>-(I30+I32)</f>
        <v>0</v>
      </c>
      <c r="J91" s="37">
        <f>-(J30+J32)</f>
        <v>0</v>
      </c>
      <c r="K91" s="37">
        <f t="shared" ref="K91:L91" si="15">-(K30+K32)</f>
        <v>0</v>
      </c>
      <c r="L91" s="37">
        <f t="shared" si="15"/>
        <v>0</v>
      </c>
    </row>
    <row r="92" spans="2:12" ht="16" customHeight="1" x14ac:dyDescent="0.35">
      <c r="B92" s="132" t="s">
        <v>16</v>
      </c>
      <c r="C92" s="134">
        <f>D41</f>
        <v>0.2</v>
      </c>
      <c r="D92" s="134"/>
      <c r="E92" s="135" t="e">
        <f>IRR(H92:L92,0.01)</f>
        <v>#NUM!</v>
      </c>
      <c r="F92" s="81"/>
      <c r="G92" s="81"/>
      <c r="H92" s="37"/>
      <c r="I92" s="37"/>
      <c r="J92" s="37"/>
      <c r="K92" s="37"/>
      <c r="L92" s="37"/>
    </row>
    <row r="93" spans="2:12" ht="16" customHeight="1" x14ac:dyDescent="0.35">
      <c r="E93" s="81"/>
      <c r="F93" s="81"/>
      <c r="G93" s="81"/>
      <c r="H93" s="81"/>
    </row>
    <row r="94" spans="2:12" ht="16" customHeight="1" x14ac:dyDescent="0.35">
      <c r="E94" s="81"/>
      <c r="F94" s="81"/>
      <c r="G94" s="81"/>
      <c r="H94" s="81"/>
    </row>
    <row r="95" spans="2:12" ht="16" customHeight="1" x14ac:dyDescent="0.35">
      <c r="B95" s="23"/>
    </row>
    <row r="96" spans="2:12" ht="16" customHeight="1" x14ac:dyDescent="0.35">
      <c r="C96" s="133"/>
    </row>
    <row r="97" spans="1:14" s="5" customFormat="1" ht="16" customHeight="1" x14ac:dyDescent="0.35">
      <c r="A97" s="6"/>
      <c r="B97" s="132"/>
      <c r="C97" s="136"/>
      <c r="D97" s="132"/>
      <c r="E97" s="136"/>
      <c r="I97" s="6"/>
      <c r="J97" s="6"/>
      <c r="K97" s="6"/>
      <c r="L97" s="6"/>
      <c r="M97" s="6"/>
      <c r="N97" s="6"/>
    </row>
    <row r="98" spans="1:14" s="5" customFormat="1" ht="16" customHeight="1" x14ac:dyDescent="0.35">
      <c r="A98" s="6"/>
      <c r="B98" s="132"/>
      <c r="C98" s="136"/>
      <c r="D98" s="132"/>
      <c r="E98" s="136"/>
      <c r="I98" s="6"/>
      <c r="J98" s="6"/>
      <c r="K98" s="6"/>
      <c r="L98" s="6"/>
      <c r="M98" s="6"/>
      <c r="N98" s="6"/>
    </row>
    <row r="118" spans="1:14" s="5" customFormat="1" ht="16" customHeight="1" x14ac:dyDescent="0.35">
      <c r="A118" s="6"/>
      <c r="E118" s="1"/>
      <c r="I118" s="6"/>
      <c r="J118" s="6"/>
      <c r="K118" s="6"/>
      <c r="L118" s="6"/>
      <c r="M118" s="6"/>
      <c r="N118" s="6"/>
    </row>
    <row r="120" spans="1:14" s="5" customFormat="1" ht="16" customHeight="1" x14ac:dyDescent="0.35">
      <c r="A120" s="6"/>
      <c r="B120" s="23"/>
      <c r="I120" s="6"/>
      <c r="J120" s="6"/>
      <c r="K120" s="6"/>
      <c r="L120" s="6"/>
      <c r="M120" s="6"/>
      <c r="N120" s="6"/>
    </row>
    <row r="122" spans="1:14" s="5" customFormat="1" ht="16" customHeight="1" x14ac:dyDescent="0.35">
      <c r="A122" s="6"/>
      <c r="C122" s="36"/>
      <c r="D122" s="36"/>
      <c r="I122" s="6"/>
      <c r="J122" s="6"/>
      <c r="K122" s="6"/>
      <c r="L122" s="6"/>
      <c r="M122" s="6"/>
      <c r="N122" s="6"/>
    </row>
    <row r="123" spans="1:14" s="5" customFormat="1" ht="16" customHeight="1" x14ac:dyDescent="0.35">
      <c r="A123" s="6"/>
      <c r="B123" s="137"/>
      <c r="C123" s="138"/>
      <c r="D123" s="136"/>
      <c r="I123" s="6"/>
      <c r="J123" s="6"/>
      <c r="K123" s="6"/>
      <c r="L123" s="6"/>
      <c r="M123" s="6"/>
      <c r="N123" s="6"/>
    </row>
    <row r="124" spans="1:14" s="5" customFormat="1" ht="16" customHeight="1" x14ac:dyDescent="0.35">
      <c r="A124" s="6"/>
      <c r="B124" s="137"/>
      <c r="C124" s="138"/>
      <c r="D124" s="136"/>
      <c r="I124" s="6"/>
      <c r="J124" s="6"/>
      <c r="K124" s="6"/>
      <c r="L124" s="6"/>
      <c r="M124" s="6"/>
      <c r="N124" s="6"/>
    </row>
    <row r="125" spans="1:14" s="5" customFormat="1" ht="16" customHeight="1" x14ac:dyDescent="0.35">
      <c r="A125" s="6"/>
      <c r="B125" s="137"/>
      <c r="C125" s="139"/>
      <c r="D125" s="140"/>
      <c r="I125" s="6"/>
      <c r="J125" s="6"/>
      <c r="K125" s="6"/>
      <c r="L125" s="6"/>
      <c r="M125" s="6"/>
      <c r="N125" s="6"/>
    </row>
    <row r="126" spans="1:14" s="5" customFormat="1" ht="16" customHeight="1" x14ac:dyDescent="0.35">
      <c r="A126" s="6"/>
      <c r="B126" s="141"/>
      <c r="C126" s="142"/>
      <c r="D126" s="143"/>
      <c r="I126" s="6"/>
      <c r="J126" s="6"/>
      <c r="K126" s="6"/>
      <c r="L126" s="6"/>
      <c r="M126" s="6"/>
      <c r="N126" s="6"/>
    </row>
    <row r="127" spans="1:14" s="5" customFormat="1" ht="16" customHeight="1" x14ac:dyDescent="0.35">
      <c r="A127" s="6"/>
      <c r="B127" s="144"/>
      <c r="C127" s="139"/>
      <c r="I127" s="6"/>
      <c r="J127" s="6"/>
      <c r="K127" s="6"/>
      <c r="L127" s="6"/>
      <c r="M127" s="6"/>
      <c r="N127" s="6"/>
    </row>
    <row r="128" spans="1:14" s="5" customFormat="1" ht="16" customHeight="1" x14ac:dyDescent="0.35">
      <c r="A128" s="6"/>
      <c r="B128" s="51"/>
      <c r="C128" s="142"/>
      <c r="I128" s="6"/>
      <c r="J128" s="6"/>
      <c r="K128" s="6"/>
      <c r="L128" s="6"/>
      <c r="M128" s="6"/>
      <c r="N128" s="6"/>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REFM</dc:creator>
  <cp:lastModifiedBy>Bruce Kirsch</cp:lastModifiedBy>
  <dcterms:created xsi:type="dcterms:W3CDTF">2012-08-28T21:08:25Z</dcterms:created>
  <dcterms:modified xsi:type="dcterms:W3CDTF">2018-02-13T22:24:48Z</dcterms:modified>
</cp:coreProperties>
</file>